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R:\HR\Web Time Entry Next Step\Training-9-10 month admin faculty convert to bw\"/>
    </mc:Choice>
  </mc:AlternateContent>
  <xr:revisionPtr revIDLastSave="0" documentId="13_ncr:1_{58A4E9E4-DD14-451B-B022-F073A085D6A5}" xr6:coauthVersionLast="47" xr6:coauthVersionMax="47" xr10:uidLastSave="{00000000-0000-0000-0000-000000000000}"/>
  <bookViews>
    <workbookView xWindow="-120" yWindow="-120" windowWidth="25440" windowHeight="15270" tabRatio="845" xr2:uid="{D1F3CD89-F1AF-4BC2-847B-4E5929E50477}"/>
  </bookViews>
  <sheets>
    <sheet name="26 pay 0801-0531 defer" sheetId="12" r:id="rId1"/>
    <sheet name="22 pay 0801-0531 no defer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2" l="1"/>
  <c r="L25" i="12" s="1"/>
  <c r="J24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E8" i="12"/>
  <c r="I61" i="11"/>
  <c r="I62" i="11"/>
  <c r="I60" i="11"/>
  <c r="G6" i="11"/>
  <c r="I24" i="12" l="1"/>
  <c r="L24" i="12" s="1"/>
  <c r="J25" i="12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J41" i="12" s="1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D73" i="11" l="1"/>
  <c r="D74" i="11" s="1"/>
  <c r="D76" i="11" s="1"/>
  <c r="D77" i="11" s="1"/>
  <c r="D79" i="11" s="1"/>
  <c r="D80" i="11" s="1"/>
  <c r="D82" i="11" s="1"/>
  <c r="D83" i="11" s="1"/>
  <c r="D85" i="11" s="1"/>
  <c r="D86" i="11" s="1"/>
  <c r="D88" i="11" s="1"/>
  <c r="D89" i="11" s="1"/>
  <c r="D90" i="11" s="1"/>
  <c r="D92" i="11" s="1"/>
  <c r="D93" i="11" s="1"/>
  <c r="G60" i="11"/>
  <c r="F60" i="11"/>
  <c r="F61" i="11" s="1"/>
  <c r="F62" i="11" s="1"/>
  <c r="F63" i="11" s="1"/>
  <c r="F64" i="11" s="1"/>
  <c r="E7" i="12"/>
  <c r="C18" i="12" s="1"/>
  <c r="E54" i="12"/>
  <c r="D52" i="12"/>
  <c r="E8" i="11"/>
  <c r="E52" i="11" s="1"/>
  <c r="D52" i="11"/>
  <c r="E7" i="11"/>
  <c r="C19" i="11" l="1"/>
  <c r="C87" i="11"/>
  <c r="C84" i="11"/>
  <c r="C75" i="11"/>
  <c r="C94" i="11"/>
  <c r="E59" i="12"/>
  <c r="E60" i="12"/>
  <c r="E56" i="12"/>
  <c r="E57" i="12"/>
  <c r="C58" i="12"/>
  <c r="C61" i="12"/>
  <c r="C91" i="11"/>
  <c r="C81" i="11"/>
  <c r="C78" i="11"/>
  <c r="C72" i="11"/>
  <c r="E92" i="11"/>
  <c r="E89" i="11"/>
  <c r="E85" i="11"/>
  <c r="E83" i="11"/>
  <c r="E82" i="11"/>
  <c r="E79" i="11"/>
  <c r="I79" i="11" s="1"/>
  <c r="I80" i="11" s="1"/>
  <c r="I81" i="11" s="1"/>
  <c r="E64" i="11"/>
  <c r="E67" i="11"/>
  <c r="E90" i="11"/>
  <c r="E88" i="11"/>
  <c r="E86" i="11"/>
  <c r="E80" i="11"/>
  <c r="E77" i="11"/>
  <c r="C65" i="11"/>
  <c r="F65" i="11" s="1"/>
  <c r="F66" i="11" s="1"/>
  <c r="F67" i="11" s="1"/>
  <c r="E76" i="11"/>
  <c r="E74" i="11"/>
  <c r="E73" i="11"/>
  <c r="E66" i="11"/>
  <c r="E24" i="11"/>
  <c r="E70" i="11"/>
  <c r="E63" i="11"/>
  <c r="I63" i="11" s="1"/>
  <c r="E71" i="11"/>
  <c r="C68" i="11"/>
  <c r="E69" i="11"/>
  <c r="E93" i="11"/>
  <c r="G61" i="11"/>
  <c r="G62" i="11" s="1"/>
  <c r="H60" i="11"/>
  <c r="C22" i="12"/>
  <c r="C42" i="12"/>
  <c r="C20" i="12"/>
  <c r="C48" i="12"/>
  <c r="C17" i="12"/>
  <c r="C19" i="12"/>
  <c r="C29" i="12"/>
  <c r="C36" i="12"/>
  <c r="C21" i="12"/>
  <c r="E52" i="12"/>
  <c r="E24" i="12"/>
  <c r="G24" i="12" s="1"/>
  <c r="E25" i="12"/>
  <c r="E30" i="12"/>
  <c r="E31" i="12"/>
  <c r="E41" i="12"/>
  <c r="E35" i="12"/>
  <c r="E37" i="12"/>
  <c r="E43" i="12"/>
  <c r="E47" i="12"/>
  <c r="E49" i="12"/>
  <c r="E53" i="12"/>
  <c r="C13" i="12"/>
  <c r="F13" i="12"/>
  <c r="C26" i="12"/>
  <c r="F26" i="12" s="1"/>
  <c r="F27" i="12" s="1"/>
  <c r="F28" i="12" s="1"/>
  <c r="E32" i="12"/>
  <c r="E38" i="12"/>
  <c r="E44" i="12"/>
  <c r="E50" i="12"/>
  <c r="C14" i="12"/>
  <c r="C15" i="12"/>
  <c r="E27" i="12"/>
  <c r="C33" i="12"/>
  <c r="C39" i="12"/>
  <c r="C45" i="12"/>
  <c r="C51" i="12"/>
  <c r="C55" i="12" s="1"/>
  <c r="C16" i="12"/>
  <c r="E28" i="12"/>
  <c r="E34" i="12"/>
  <c r="E40" i="12"/>
  <c r="E46" i="12"/>
  <c r="E44" i="11"/>
  <c r="C13" i="11"/>
  <c r="C16" i="11"/>
  <c r="E28" i="11"/>
  <c r="E34" i="11"/>
  <c r="E40" i="11"/>
  <c r="I40" i="11" s="1"/>
  <c r="E46" i="11"/>
  <c r="C17" i="11"/>
  <c r="C29" i="11"/>
  <c r="E41" i="11"/>
  <c r="C20" i="11"/>
  <c r="C36" i="11"/>
  <c r="C42" i="11"/>
  <c r="C48" i="11"/>
  <c r="C21" i="11"/>
  <c r="E54" i="11"/>
  <c r="C22" i="11"/>
  <c r="E31" i="11"/>
  <c r="E37" i="11"/>
  <c r="E43" i="11"/>
  <c r="E49" i="11"/>
  <c r="E25" i="11"/>
  <c r="C26" i="11"/>
  <c r="F26" i="11" s="1"/>
  <c r="F27" i="11" s="1"/>
  <c r="F28" i="11" s="1"/>
  <c r="E38" i="11"/>
  <c r="F13" i="11"/>
  <c r="E32" i="11"/>
  <c r="E50" i="11"/>
  <c r="C14" i="11"/>
  <c r="E27" i="11"/>
  <c r="C33" i="11"/>
  <c r="C39" i="11"/>
  <c r="C45" i="11"/>
  <c r="C51" i="11"/>
  <c r="C55" i="11" s="1"/>
  <c r="C15" i="11"/>
  <c r="C18" i="11"/>
  <c r="E35" i="11"/>
  <c r="E47" i="11"/>
  <c r="E53" i="11"/>
  <c r="E30" i="11"/>
  <c r="I82" i="11" l="1"/>
  <c r="I83" i="11" s="1"/>
  <c r="I84" i="11" s="1"/>
  <c r="I85" i="11" s="1"/>
  <c r="I86" i="11" s="1"/>
  <c r="I87" i="11" s="1"/>
  <c r="I88" i="11" s="1"/>
  <c r="M24" i="12"/>
  <c r="H24" i="12"/>
  <c r="I41" i="11"/>
  <c r="I42" i="11" s="1"/>
  <c r="I43" i="11" s="1"/>
  <c r="I44" i="11" s="1"/>
  <c r="I45" i="11" s="1"/>
  <c r="I46" i="11" s="1"/>
  <c r="I47" i="11" s="1"/>
  <c r="I48" i="11" s="1"/>
  <c r="I49" i="11" s="1"/>
  <c r="I50" i="11" s="1"/>
  <c r="I51" i="11" s="1"/>
  <c r="I52" i="11" s="1"/>
  <c r="I53" i="11" s="1"/>
  <c r="I54" i="11" s="1"/>
  <c r="I89" i="11"/>
  <c r="I90" i="11" s="1"/>
  <c r="I91" i="11" s="1"/>
  <c r="I92" i="11" s="1"/>
  <c r="I93" i="11" s="1"/>
  <c r="I64" i="11"/>
  <c r="I65" i="11" s="1"/>
  <c r="I66" i="11" s="1"/>
  <c r="I67" i="11" s="1"/>
  <c r="I68" i="11" s="1"/>
  <c r="I69" i="11" s="1"/>
  <c r="I70" i="11" s="1"/>
  <c r="I71" i="11" s="1"/>
  <c r="I72" i="11" s="1"/>
  <c r="I73" i="11" s="1"/>
  <c r="I74" i="11" s="1"/>
  <c r="I75" i="11" s="1"/>
  <c r="I76" i="11" s="1"/>
  <c r="I77" i="11" s="1"/>
  <c r="M25" i="12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G24" i="11"/>
  <c r="H24" i="11" s="1"/>
  <c r="I24" i="11"/>
  <c r="I25" i="11" s="1"/>
  <c r="I26" i="11" s="1"/>
  <c r="I27" i="11" s="1"/>
  <c r="I28" i="11" s="1"/>
  <c r="I29" i="11" s="1"/>
  <c r="I30" i="11" s="1"/>
  <c r="I31" i="11" s="1"/>
  <c r="I32" i="11" s="1"/>
  <c r="I33" i="11" s="1"/>
  <c r="I34" i="11" s="1"/>
  <c r="I35" i="11" s="1"/>
  <c r="I36" i="11" s="1"/>
  <c r="I37" i="11" s="1"/>
  <c r="I38" i="11" s="1"/>
  <c r="F68" i="1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29" i="12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3" i="12" s="1"/>
  <c r="F29" i="1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G25" i="11"/>
  <c r="H61" i="11"/>
  <c r="G63" i="11"/>
  <c r="H62" i="11"/>
  <c r="G25" i="12"/>
  <c r="H25" i="12" s="1"/>
  <c r="F14" i="12"/>
  <c r="F15" i="12" s="1"/>
  <c r="F16" i="12" s="1"/>
  <c r="F17" i="12" s="1"/>
  <c r="F18" i="12" s="1"/>
  <c r="F19" i="12" s="1"/>
  <c r="F20" i="12" s="1"/>
  <c r="F21" i="12" s="1"/>
  <c r="F22" i="12" s="1"/>
  <c r="F14" i="11"/>
  <c r="F15" i="11" s="1"/>
  <c r="F16" i="11" s="1"/>
  <c r="F17" i="11" s="1"/>
  <c r="F18" i="11" s="1"/>
  <c r="F19" i="11" s="1"/>
  <c r="F20" i="11" s="1"/>
  <c r="F21" i="11" s="1"/>
  <c r="F22" i="11" s="1"/>
  <c r="G26" i="11" l="1"/>
  <c r="H26" i="11" s="1"/>
  <c r="H25" i="11"/>
  <c r="G26" i="12"/>
  <c r="H26" i="12" s="1"/>
  <c r="G64" i="11"/>
  <c r="H63" i="11"/>
  <c r="G27" i="11"/>
  <c r="G27" i="12" l="1"/>
  <c r="G65" i="11"/>
  <c r="H64" i="11"/>
  <c r="G28" i="11"/>
  <c r="H27" i="11"/>
  <c r="H27" i="12" l="1"/>
  <c r="G28" i="12"/>
  <c r="H65" i="11"/>
  <c r="G66" i="11"/>
  <c r="G29" i="11"/>
  <c r="H28" i="11"/>
  <c r="G29" i="12" l="1"/>
  <c r="H28" i="12"/>
  <c r="G67" i="11"/>
  <c r="H66" i="11"/>
  <c r="G30" i="11"/>
  <c r="H29" i="11"/>
  <c r="H29" i="12" l="1"/>
  <c r="G30" i="12"/>
  <c r="H67" i="11"/>
  <c r="G68" i="11"/>
  <c r="G31" i="11"/>
  <c r="H30" i="11"/>
  <c r="G31" i="12" l="1"/>
  <c r="H30" i="12"/>
  <c r="G69" i="11"/>
  <c r="H68" i="11"/>
  <c r="G32" i="11"/>
  <c r="H31" i="11"/>
  <c r="G32" i="12" l="1"/>
  <c r="H31" i="12"/>
  <c r="G70" i="11"/>
  <c r="H69" i="11"/>
  <c r="G33" i="11"/>
  <c r="H32" i="11"/>
  <c r="G33" i="12" l="1"/>
  <c r="H32" i="12"/>
  <c r="G71" i="11"/>
  <c r="G72" i="11" s="1"/>
  <c r="H72" i="11" s="1"/>
  <c r="H70" i="11"/>
  <c r="G34" i="11"/>
  <c r="H33" i="11"/>
  <c r="G34" i="12" l="1"/>
  <c r="H33" i="12"/>
  <c r="H71" i="11"/>
  <c r="G73" i="11"/>
  <c r="H34" i="11"/>
  <c r="G35" i="11"/>
  <c r="H34" i="12" l="1"/>
  <c r="G35" i="12"/>
  <c r="G74" i="11"/>
  <c r="G75" i="11" s="1"/>
  <c r="H75" i="11" s="1"/>
  <c r="H73" i="11"/>
  <c r="G36" i="11"/>
  <c r="H35" i="11"/>
  <c r="G36" i="12" l="1"/>
  <c r="H35" i="12"/>
  <c r="G76" i="11"/>
  <c r="H74" i="11"/>
  <c r="G37" i="11"/>
  <c r="H36" i="11"/>
  <c r="G37" i="12" l="1"/>
  <c r="H36" i="12"/>
  <c r="G77" i="11"/>
  <c r="G78" i="11" s="1"/>
  <c r="H76" i="11"/>
  <c r="G38" i="11"/>
  <c r="H37" i="11"/>
  <c r="G38" i="12" l="1"/>
  <c r="H37" i="12"/>
  <c r="G79" i="11"/>
  <c r="H78" i="11"/>
  <c r="H77" i="11"/>
  <c r="G39" i="11"/>
  <c r="H38" i="11"/>
  <c r="G39" i="12" l="1"/>
  <c r="H38" i="12"/>
  <c r="G80" i="11"/>
  <c r="H79" i="11"/>
  <c r="G40" i="11"/>
  <c r="H39" i="11"/>
  <c r="G40" i="12" l="1"/>
  <c r="H39" i="12"/>
  <c r="G81" i="11"/>
  <c r="H80" i="11"/>
  <c r="G41" i="11"/>
  <c r="H40" i="11"/>
  <c r="G41" i="12" l="1"/>
  <c r="H40" i="12"/>
  <c r="G82" i="11"/>
  <c r="H81" i="11"/>
  <c r="H41" i="11"/>
  <c r="G42" i="11"/>
  <c r="G42" i="12" l="1"/>
  <c r="H41" i="12"/>
  <c r="G83" i="11"/>
  <c r="H82" i="11"/>
  <c r="G43" i="11"/>
  <c r="H42" i="11"/>
  <c r="G43" i="12" l="1"/>
  <c r="H42" i="12"/>
  <c r="G84" i="11"/>
  <c r="H83" i="11"/>
  <c r="G44" i="11"/>
  <c r="H43" i="11"/>
  <c r="G44" i="12" l="1"/>
  <c r="H43" i="12"/>
  <c r="G85" i="11"/>
  <c r="H84" i="11"/>
  <c r="G45" i="11"/>
  <c r="H44" i="11"/>
  <c r="G45" i="12" l="1"/>
  <c r="H44" i="12"/>
  <c r="G86" i="11"/>
  <c r="H85" i="11"/>
  <c r="G46" i="11"/>
  <c r="H45" i="11"/>
  <c r="H45" i="12" l="1"/>
  <c r="G46" i="12"/>
  <c r="G87" i="11"/>
  <c r="H86" i="11"/>
  <c r="G47" i="11"/>
  <c r="H46" i="11"/>
  <c r="G47" i="12" l="1"/>
  <c r="H46" i="12"/>
  <c r="G88" i="11"/>
  <c r="H87" i="11"/>
  <c r="G48" i="11"/>
  <c r="H47" i="11"/>
  <c r="G48" i="12" l="1"/>
  <c r="H47" i="12"/>
  <c r="G89" i="11"/>
  <c r="H88" i="11"/>
  <c r="H48" i="11"/>
  <c r="G49" i="11"/>
  <c r="G49" i="12" l="1"/>
  <c r="H48" i="12"/>
  <c r="G90" i="11"/>
  <c r="H89" i="11"/>
  <c r="G50" i="11"/>
  <c r="H49" i="11"/>
  <c r="G50" i="12" l="1"/>
  <c r="H49" i="12"/>
  <c r="G91" i="11"/>
  <c r="H90" i="11"/>
  <c r="G51" i="11"/>
  <c r="H50" i="11"/>
  <c r="G51" i="12" l="1"/>
  <c r="H50" i="12"/>
  <c r="G92" i="11"/>
  <c r="H91" i="11"/>
  <c r="G52" i="11"/>
  <c r="H51" i="11"/>
  <c r="H51" i="12" l="1"/>
  <c r="G52" i="12"/>
  <c r="G93" i="11"/>
  <c r="H92" i="11"/>
  <c r="G53" i="11"/>
  <c r="H52" i="11"/>
  <c r="G53" i="12" l="1"/>
  <c r="H52" i="12"/>
  <c r="G94" i="11"/>
  <c r="H94" i="11" s="1"/>
  <c r="H93" i="11"/>
  <c r="H53" i="11"/>
  <c r="G54" i="11"/>
  <c r="G54" i="12" l="1"/>
  <c r="H53" i="12"/>
  <c r="G55" i="11"/>
  <c r="H54" i="11"/>
  <c r="G55" i="12" l="1"/>
  <c r="H54" i="12"/>
  <c r="G56" i="11"/>
  <c r="G56" i="12" l="1"/>
  <c r="H55" i="12"/>
  <c r="G57" i="11"/>
  <c r="G57" i="12" l="1"/>
  <c r="H56" i="12"/>
  <c r="G58" i="11"/>
  <c r="H58" i="11" s="1"/>
  <c r="G58" i="12" l="1"/>
  <c r="H57" i="12"/>
  <c r="H58" i="12" l="1"/>
  <c r="G59" i="12"/>
  <c r="H59" i="12" l="1"/>
  <c r="G60" i="12"/>
  <c r="G61" i="12" l="1"/>
  <c r="H60" i="12"/>
  <c r="G63" i="12" l="1"/>
  <c r="H63" i="12" s="1"/>
  <c r="H61" i="12"/>
</calcChain>
</file>

<file path=xl/sharedStrings.xml><?xml version="1.0" encoding="utf-8"?>
<sst xmlns="http://schemas.openxmlformats.org/spreadsheetml/2006/main" count="182" uniqueCount="41">
  <si>
    <t>Annual Salary -  Enter Your Salary Amount</t>
  </si>
  <si>
    <t>Fiscal Year</t>
  </si>
  <si>
    <t>Monthly Pay Date</t>
  </si>
  <si>
    <t>Monthly Pay</t>
  </si>
  <si>
    <t>Biweekly Pay Date</t>
  </si>
  <si>
    <t>Biweekly Pay</t>
  </si>
  <si>
    <t>Monthly Cumulative</t>
  </si>
  <si>
    <t>Biweekly Cumulative</t>
  </si>
  <si>
    <t>Cash Flow Difference</t>
  </si>
  <si>
    <t>FY 2024-2025</t>
  </si>
  <si>
    <t>FY 2025-2026</t>
  </si>
  <si>
    <t>Notes</t>
  </si>
  <si>
    <t>FY 2026-2027</t>
  </si>
  <si>
    <t xml:space="preserve">Last monthly pay </t>
  </si>
  <si>
    <t xml:space="preserve"> </t>
  </si>
  <si>
    <t>Take 2.5 extra premiums</t>
  </si>
  <si>
    <t>deductions are traditionally not taken on 3rd pay</t>
  </si>
  <si>
    <t>first pay of 26-27</t>
  </si>
  <si>
    <t>*Take 2 extra bi weekly premiums out of this pay.</t>
  </si>
  <si>
    <t>Semester pay</t>
  </si>
  <si>
    <t>*Take 2 extra bi-weekly premiums out of this pay.</t>
  </si>
  <si>
    <t>Whose appointments are August 1 through May 31</t>
  </si>
  <si>
    <t>Semester Pay</t>
  </si>
  <si>
    <t>I do not think we should show semester pay on salary deferral</t>
  </si>
  <si>
    <t>Last monthly pay - Take 2.5 extra premiums</t>
  </si>
  <si>
    <t>Semester salary</t>
  </si>
  <si>
    <t>And who chose deferral/payback (pay spread through the 12 month cycle)</t>
  </si>
  <si>
    <t>And who DO NOT chose deferral/payback (pay spread through the 10 month cycle)</t>
  </si>
  <si>
    <t>put amt here?</t>
  </si>
  <si>
    <r>
      <t xml:space="preserve">*On 8/21/26 take 0.5 month/or 1 bi weekly premium. </t>
    </r>
    <r>
      <rPr>
        <b/>
        <sz val="11"/>
        <color rgb="FFFF0000"/>
        <rFont val="Aptos Narrow"/>
        <family val="2"/>
        <scheme val="minor"/>
      </rPr>
      <t>Premiums 8/7 &amp; 8/21 so no extra??</t>
    </r>
  </si>
  <si>
    <t>Biweekly Salary - 26 Pays - (estimated)</t>
  </si>
  <si>
    <t>Monthly Salary  - (estimated)</t>
  </si>
  <si>
    <t>Gross</t>
  </si>
  <si>
    <t>deferral</t>
  </si>
  <si>
    <t>Pay</t>
  </si>
  <si>
    <t>Estimated differences are due to rounding</t>
  </si>
  <si>
    <t>Estimated Cash Flow</t>
  </si>
  <si>
    <t>Monthly Salary  - Estimated</t>
  </si>
  <si>
    <t>Biweekly Salary - 22 Pays - Estimated</t>
  </si>
  <si>
    <t>10 Month Faculty and 10 month Administrators</t>
  </si>
  <si>
    <t>10 Month Faculty and 10 Month Administrators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</si>
</sst>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0070C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15" fontId="0" fillId="2" borderId="0" xfId="0" applyNumberFormat="1" applyFill="1" applyAlignment="1">
      <alignment horizontal="center"/>
    </xf>
    <xf numFmtId="44" fontId="0" fillId="2" borderId="0" xfId="0" applyNumberFormat="1" applyFill="1"/>
    <xf numFmtId="0" fontId="0" fillId="2" borderId="0" xfId="0" applyFill="1"/>
    <xf numFmtId="44" fontId="0" fillId="2" borderId="0" xfId="0" applyNumberForma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4" fontId="5" fillId="0" borderId="0" xfId="1" applyFont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center" wrapText="1"/>
    </xf>
    <xf numFmtId="14" fontId="0" fillId="2" borderId="0" xfId="0" applyNumberFormat="1" applyFill="1"/>
    <xf numFmtId="14" fontId="0" fillId="2" borderId="0" xfId="0" applyNumberFormat="1" applyFill="1" applyAlignment="1">
      <alignment horizontal="center"/>
    </xf>
    <xf numFmtId="164" fontId="7" fillId="0" borderId="0" xfId="0" applyNumberFormat="1" applyFont="1" applyAlignment="1">
      <alignment horizontal="center" vertical="top" shrinkToFit="1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wrapText="1"/>
    </xf>
    <xf numFmtId="44" fontId="0" fillId="0" borderId="0" xfId="0" applyNumberFormat="1" applyAlignment="1">
      <alignment horizontal="center" wrapText="1"/>
    </xf>
    <xf numFmtId="0" fontId="2" fillId="0" borderId="0" xfId="0" applyFont="1" applyAlignment="1">
      <alignment wrapText="1"/>
    </xf>
    <xf numFmtId="44" fontId="8" fillId="0" borderId="0" xfId="0" applyNumberFormat="1" applyFont="1"/>
    <xf numFmtId="0" fontId="9" fillId="0" borderId="0" xfId="0" applyFont="1"/>
    <xf numFmtId="44" fontId="9" fillId="0" borderId="0" xfId="0" applyNumberFormat="1" applyFont="1"/>
    <xf numFmtId="0" fontId="9" fillId="0" borderId="0" xfId="0" applyFont="1" applyAlignment="1">
      <alignment horizontal="center" wrapText="1"/>
    </xf>
    <xf numFmtId="44" fontId="9" fillId="0" borderId="0" xfId="0" applyNumberFormat="1" applyFont="1" applyAlignment="1">
      <alignment horizontal="center" wrapText="1"/>
    </xf>
    <xf numFmtId="14" fontId="9" fillId="0" borderId="0" xfId="0" applyNumberFormat="1" applyFont="1" applyAlignment="1">
      <alignment horizontal="center" wrapText="1"/>
    </xf>
    <xf numFmtId="0" fontId="0" fillId="4" borderId="0" xfId="0" applyFill="1"/>
    <xf numFmtId="44" fontId="0" fillId="4" borderId="0" xfId="0" applyNumberFormat="1" applyFill="1"/>
    <xf numFmtId="0" fontId="2" fillId="4" borderId="0" xfId="0" applyFont="1" applyFill="1" applyAlignment="1">
      <alignment horizontal="center" wrapText="1"/>
    </xf>
    <xf numFmtId="44" fontId="9" fillId="4" borderId="0" xfId="0" applyNumberFormat="1" applyFont="1" applyFill="1" applyAlignment="1">
      <alignment horizontal="center" wrapText="1"/>
    </xf>
    <xf numFmtId="44" fontId="9" fillId="4" borderId="0" xfId="0" applyNumberFormat="1" applyFont="1" applyFill="1"/>
    <xf numFmtId="0" fontId="0" fillId="0" borderId="0" xfId="0" applyAlignment="1">
      <alignment horizontal="center" wrapText="1"/>
    </xf>
    <xf numFmtId="44" fontId="8" fillId="0" borderId="0" xfId="0" applyNumberFormat="1" applyFont="1" applyAlignment="1">
      <alignment horizontal="center" wrapText="1"/>
    </xf>
    <xf numFmtId="14" fontId="9" fillId="2" borderId="0" xfId="0" applyNumberFormat="1" applyFont="1" applyFill="1" applyAlignment="1">
      <alignment horizontal="center"/>
    </xf>
    <xf numFmtId="44" fontId="9" fillId="2" borderId="0" xfId="0" applyNumberFormat="1" applyFont="1" applyFill="1" applyAlignment="1">
      <alignment horizontal="center"/>
    </xf>
    <xf numFmtId="44" fontId="9" fillId="2" borderId="0" xfId="0" applyNumberFormat="1" applyFont="1" applyFill="1"/>
    <xf numFmtId="15" fontId="9" fillId="2" borderId="0" xfId="0" applyNumberFormat="1" applyFont="1" applyFill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164" fontId="7" fillId="0" borderId="0" xfId="0" applyNumberFormat="1" applyFont="1" applyAlignment="1">
      <alignment horizontal="center" vertical="center" shrinkToFit="1"/>
    </xf>
    <xf numFmtId="44" fontId="0" fillId="0" borderId="0" xfId="0" applyNumberFormat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44" fontId="0" fillId="2" borderId="0" xfId="0" applyNumberFormat="1" applyFill="1" applyAlignment="1">
      <alignment vertical="center"/>
    </xf>
    <xf numFmtId="0" fontId="0" fillId="0" borderId="0" xfId="0" applyAlignment="1">
      <alignment vertical="center" wrapText="1"/>
    </xf>
    <xf numFmtId="14" fontId="0" fillId="5" borderId="0" xfId="0" applyNumberFormat="1" applyFill="1"/>
    <xf numFmtId="0" fontId="0" fillId="5" borderId="0" xfId="0" applyFill="1"/>
    <xf numFmtId="0" fontId="2" fillId="6" borderId="0" xfId="0" applyFont="1" applyFill="1" applyAlignment="1">
      <alignment wrapText="1"/>
    </xf>
    <xf numFmtId="44" fontId="8" fillId="6" borderId="0" xfId="0" applyNumberFormat="1" applyFont="1" applyFill="1" applyAlignment="1">
      <alignment horizontal="center"/>
    </xf>
    <xf numFmtId="0" fontId="0" fillId="0" borderId="0" xfId="0" applyAlignment="1">
      <alignment shrinkToFit="1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4" borderId="0" xfId="0" applyFill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3FA7E-C4BF-416E-A858-A8985BBB06BA}">
  <sheetPr>
    <tabColor theme="9" tint="-0.249977111117893"/>
  </sheetPr>
  <dimension ref="A1:S65"/>
  <sheetViews>
    <sheetView tabSelected="1" zoomScale="170" zoomScaleNormal="170" workbookViewId="0">
      <pane ySplit="4" topLeftCell="A5" activePane="bottomLeft" state="frozen"/>
      <selection pane="bottomLeft" activeCell="H7" sqref="H7"/>
    </sheetView>
  </sheetViews>
  <sheetFormatPr defaultRowHeight="15" x14ac:dyDescent="0.25"/>
  <cols>
    <col min="1" max="1" width="21.28515625" customWidth="1"/>
    <col min="2" max="2" width="11.28515625" bestFit="1" customWidth="1"/>
    <col min="3" max="3" width="11" bestFit="1" customWidth="1"/>
    <col min="4" max="4" width="11.140625" bestFit="1" customWidth="1"/>
    <col min="5" max="5" width="12.28515625" bestFit="1" customWidth="1"/>
    <col min="6" max="6" width="12.5703125" bestFit="1" customWidth="1"/>
    <col min="7" max="7" width="16.140625" bestFit="1" customWidth="1"/>
    <col min="8" max="8" width="14.28515625" customWidth="1"/>
    <col min="9" max="12" width="14.28515625" hidden="1" customWidth="1"/>
    <col min="13" max="13" width="14.28515625" style="33" hidden="1" customWidth="1"/>
    <col min="14" max="14" width="33.28515625" style="19" customWidth="1"/>
    <col min="15" max="17" width="11" bestFit="1" customWidth="1"/>
    <col min="18" max="18" width="12" bestFit="1" customWidth="1"/>
  </cols>
  <sheetData>
    <row r="1" spans="1:14" ht="24" x14ac:dyDescent="0.4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24" customHeight="1" x14ac:dyDescent="0.3">
      <c r="A2" s="58" t="s">
        <v>40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24" customHeight="1" x14ac:dyDescent="0.3">
      <c r="A3" s="58" t="s">
        <v>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24" customHeight="1" x14ac:dyDescent="0.3">
      <c r="A4" s="58" t="s">
        <v>26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15" customHeight="1" x14ac:dyDescent="0.25">
      <c r="A5" s="1"/>
      <c r="B5" s="2"/>
      <c r="C5" s="2"/>
      <c r="D5" s="2"/>
      <c r="F5" s="2"/>
      <c r="G5" s="2"/>
      <c r="H5" s="2"/>
      <c r="I5" s="2"/>
      <c r="J5" s="2"/>
      <c r="K5" s="2"/>
      <c r="L5" s="2"/>
      <c r="M5" s="59" t="s">
        <v>23</v>
      </c>
    </row>
    <row r="6" spans="1:14" x14ac:dyDescent="0.25">
      <c r="A6" t="s">
        <v>0</v>
      </c>
      <c r="E6" s="11">
        <v>50000</v>
      </c>
      <c r="F6" s="56"/>
      <c r="G6" s="4"/>
      <c r="M6" s="59"/>
    </row>
    <row r="7" spans="1:14" x14ac:dyDescent="0.25">
      <c r="A7" t="s">
        <v>31</v>
      </c>
      <c r="E7" s="3">
        <f>ROUND((E6/12),2)</f>
        <v>4166.67</v>
      </c>
      <c r="F7" s="4"/>
      <c r="H7" s="4"/>
      <c r="I7" s="4"/>
      <c r="J7" s="4"/>
      <c r="K7" s="4"/>
      <c r="L7" s="4"/>
      <c r="M7" s="59"/>
    </row>
    <row r="8" spans="1:14" x14ac:dyDescent="0.25">
      <c r="A8" t="s">
        <v>30</v>
      </c>
      <c r="E8" s="3">
        <f>ROUND((E6/26),2)</f>
        <v>1923.08</v>
      </c>
      <c r="F8" s="4"/>
      <c r="G8" s="4"/>
      <c r="H8" s="4"/>
      <c r="I8" s="4"/>
      <c r="J8" s="4"/>
      <c r="K8" s="4"/>
      <c r="L8" s="4"/>
      <c r="M8" s="59"/>
    </row>
    <row r="9" spans="1:14" x14ac:dyDescent="0.25">
      <c r="E9" s="3"/>
      <c r="M9" s="59"/>
    </row>
    <row r="10" spans="1:14" ht="30" x14ac:dyDescent="0.25">
      <c r="A10" s="9" t="s">
        <v>1</v>
      </c>
      <c r="B10" s="9" t="s">
        <v>2</v>
      </c>
      <c r="C10" s="9" t="s">
        <v>3</v>
      </c>
      <c r="D10" s="10" t="s">
        <v>4</v>
      </c>
      <c r="E10" s="10" t="s">
        <v>5</v>
      </c>
      <c r="F10" s="9" t="s">
        <v>6</v>
      </c>
      <c r="G10" s="10" t="s">
        <v>7</v>
      </c>
      <c r="H10" s="9" t="s">
        <v>8</v>
      </c>
      <c r="I10" s="22" t="s">
        <v>32</v>
      </c>
      <c r="J10" s="22"/>
      <c r="K10" s="22" t="s">
        <v>33</v>
      </c>
      <c r="L10" s="22" t="s">
        <v>34</v>
      </c>
      <c r="M10" s="35" t="s">
        <v>22</v>
      </c>
      <c r="N10" s="18" t="s">
        <v>11</v>
      </c>
    </row>
    <row r="11" spans="1:14" ht="15.7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35"/>
      <c r="N11" s="14"/>
    </row>
    <row r="12" spans="1:14" ht="15.75" hidden="1" customHeight="1" x14ac:dyDescent="0.25">
      <c r="A12" t="s">
        <v>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35"/>
      <c r="N12" s="22"/>
    </row>
    <row r="13" spans="1:14" ht="15.75" hidden="1" customHeight="1" x14ac:dyDescent="0.25">
      <c r="A13" t="s">
        <v>9</v>
      </c>
      <c r="B13" s="24">
        <v>45534</v>
      </c>
      <c r="C13" s="25">
        <f>E7</f>
        <v>4166.67</v>
      </c>
      <c r="D13" s="15"/>
      <c r="E13" s="7"/>
      <c r="F13" s="25">
        <f>E7</f>
        <v>4166.67</v>
      </c>
      <c r="G13" s="6"/>
      <c r="H13" s="22"/>
      <c r="I13" s="22"/>
      <c r="J13" s="22"/>
      <c r="K13" s="22"/>
      <c r="L13" s="22"/>
      <c r="M13" s="35"/>
      <c r="N13" s="22"/>
    </row>
    <row r="14" spans="1:14" hidden="1" x14ac:dyDescent="0.25">
      <c r="A14" t="s">
        <v>9</v>
      </c>
      <c r="B14" s="17">
        <v>45565</v>
      </c>
      <c r="C14" s="4">
        <f>E7</f>
        <v>4166.67</v>
      </c>
      <c r="D14" s="15"/>
      <c r="E14" s="7"/>
      <c r="F14" s="4">
        <f t="shared" ref="F14:F22" si="0">F13+C14</f>
        <v>8333.34</v>
      </c>
      <c r="G14" s="6"/>
      <c r="N14" s="20"/>
    </row>
    <row r="15" spans="1:14" hidden="1" x14ac:dyDescent="0.25">
      <c r="A15" t="s">
        <v>9</v>
      </c>
      <c r="B15" s="17">
        <v>45596</v>
      </c>
      <c r="C15" s="4">
        <f>E7</f>
        <v>4166.67</v>
      </c>
      <c r="D15" s="15"/>
      <c r="E15" s="7"/>
      <c r="F15" s="4">
        <f t="shared" si="0"/>
        <v>12500.01</v>
      </c>
      <c r="G15" s="6"/>
      <c r="N15" s="20"/>
    </row>
    <row r="16" spans="1:14" hidden="1" x14ac:dyDescent="0.25">
      <c r="A16" t="s">
        <v>9</v>
      </c>
      <c r="B16" s="17">
        <v>45623</v>
      </c>
      <c r="C16" s="4">
        <f>E7</f>
        <v>4166.67</v>
      </c>
      <c r="D16" s="15"/>
      <c r="E16" s="7"/>
      <c r="F16" s="4">
        <f t="shared" si="0"/>
        <v>16666.68</v>
      </c>
      <c r="G16" s="6"/>
      <c r="N16" s="20"/>
    </row>
    <row r="17" spans="1:18" hidden="1" x14ac:dyDescent="0.25">
      <c r="A17" t="s">
        <v>9</v>
      </c>
      <c r="B17" s="17">
        <v>45657</v>
      </c>
      <c r="C17" s="4">
        <f>E7</f>
        <v>4166.67</v>
      </c>
      <c r="D17" s="15"/>
      <c r="E17" s="7"/>
      <c r="F17" s="4">
        <f t="shared" si="0"/>
        <v>20833.349999999999</v>
      </c>
      <c r="G17" s="6"/>
      <c r="N17" s="20"/>
    </row>
    <row r="18" spans="1:18" hidden="1" x14ac:dyDescent="0.25">
      <c r="A18" t="s">
        <v>9</v>
      </c>
      <c r="B18" s="17">
        <v>45688</v>
      </c>
      <c r="C18" s="4">
        <f>E7</f>
        <v>4166.67</v>
      </c>
      <c r="D18" s="15"/>
      <c r="E18" s="7"/>
      <c r="F18" s="4">
        <f t="shared" si="0"/>
        <v>25000.019999999997</v>
      </c>
      <c r="G18" s="6"/>
      <c r="N18" s="20"/>
    </row>
    <row r="19" spans="1:18" hidden="1" x14ac:dyDescent="0.25">
      <c r="A19" t="s">
        <v>9</v>
      </c>
      <c r="B19" s="17">
        <v>45716</v>
      </c>
      <c r="C19" s="4">
        <f>E7</f>
        <v>4166.67</v>
      </c>
      <c r="D19" s="15"/>
      <c r="E19" s="7"/>
      <c r="F19" s="4">
        <f t="shared" si="0"/>
        <v>29166.689999999995</v>
      </c>
      <c r="G19" s="6"/>
      <c r="N19" s="20"/>
    </row>
    <row r="20" spans="1:18" hidden="1" x14ac:dyDescent="0.25">
      <c r="A20" t="s">
        <v>9</v>
      </c>
      <c r="B20" s="17">
        <v>45747</v>
      </c>
      <c r="C20" s="4">
        <f>E7</f>
        <v>4166.67</v>
      </c>
      <c r="D20" s="15"/>
      <c r="E20" s="7"/>
      <c r="F20" s="4">
        <f t="shared" si="0"/>
        <v>33333.359999999993</v>
      </c>
      <c r="G20" s="6"/>
      <c r="N20" s="20"/>
    </row>
    <row r="21" spans="1:18" hidden="1" x14ac:dyDescent="0.25">
      <c r="A21" t="s">
        <v>9</v>
      </c>
      <c r="B21" s="17">
        <v>45777</v>
      </c>
      <c r="C21" s="4">
        <f>E7</f>
        <v>4166.67</v>
      </c>
      <c r="D21" s="15"/>
      <c r="E21" s="7"/>
      <c r="F21" s="4">
        <f t="shared" si="0"/>
        <v>37500.029999999992</v>
      </c>
      <c r="G21" s="6"/>
      <c r="N21" s="21"/>
      <c r="P21" s="4"/>
      <c r="Q21" s="4"/>
      <c r="R21" s="4"/>
    </row>
    <row r="22" spans="1:18" hidden="1" x14ac:dyDescent="0.25">
      <c r="A22" t="s">
        <v>9</v>
      </c>
      <c r="B22" s="17">
        <v>45807</v>
      </c>
      <c r="C22" s="4">
        <f>E7</f>
        <v>4166.67</v>
      </c>
      <c r="D22" s="16"/>
      <c r="E22" s="7"/>
      <c r="F22" s="4">
        <f t="shared" si="0"/>
        <v>41666.69999999999</v>
      </c>
      <c r="G22" s="6"/>
      <c r="H22" s="4"/>
      <c r="I22" s="4"/>
      <c r="J22" s="4"/>
      <c r="K22" s="4"/>
      <c r="L22" s="4"/>
      <c r="M22" s="34"/>
      <c r="N22" s="26" t="s">
        <v>13</v>
      </c>
      <c r="O22" s="4" t="s">
        <v>15</v>
      </c>
      <c r="P22" s="4"/>
      <c r="Q22" s="4"/>
      <c r="R22" s="4"/>
    </row>
    <row r="23" spans="1:18" hidden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35"/>
      <c r="N23" s="14"/>
      <c r="O23" s="4"/>
      <c r="P23" s="4"/>
    </row>
    <row r="24" spans="1:18" s="28" customFormat="1" x14ac:dyDescent="0.25">
      <c r="A24" s="28" t="s">
        <v>10</v>
      </c>
      <c r="B24" s="30"/>
      <c r="C24" s="30"/>
      <c r="D24" s="16">
        <v>45877</v>
      </c>
      <c r="E24" s="8">
        <f>E8</f>
        <v>1923.08</v>
      </c>
      <c r="F24" s="30"/>
      <c r="G24" s="6">
        <f>E24</f>
        <v>1923.08</v>
      </c>
      <c r="H24" s="31">
        <f>G24-F24</f>
        <v>1923.08</v>
      </c>
      <c r="I24" s="31">
        <f>G8</f>
        <v>0</v>
      </c>
      <c r="J24" s="29">
        <f>I38</f>
        <v>2600</v>
      </c>
      <c r="K24" s="30">
        <v>363.64</v>
      </c>
      <c r="L24" s="30">
        <f>I24-K24</f>
        <v>-363.64</v>
      </c>
      <c r="M24" s="36">
        <f>G24</f>
        <v>1923.08</v>
      </c>
      <c r="N24" s="30"/>
      <c r="O24" s="29"/>
      <c r="P24" s="29"/>
    </row>
    <row r="25" spans="1:18" s="28" customFormat="1" x14ac:dyDescent="0.25">
      <c r="A25" s="28" t="s">
        <v>10</v>
      </c>
      <c r="B25" s="30"/>
      <c r="C25" s="30"/>
      <c r="D25" s="16">
        <v>45891</v>
      </c>
      <c r="E25" s="8">
        <f>E8</f>
        <v>1923.08</v>
      </c>
      <c r="F25" s="29">
        <v>0</v>
      </c>
      <c r="G25" s="6">
        <f>G24+E25</f>
        <v>3846.16</v>
      </c>
      <c r="H25" s="29">
        <f>G25-F25</f>
        <v>3846.16</v>
      </c>
      <c r="I25" s="31">
        <f>G8</f>
        <v>0</v>
      </c>
      <c r="J25" s="31">
        <f>J24+I25</f>
        <v>2600</v>
      </c>
      <c r="K25" s="30">
        <v>363.64</v>
      </c>
      <c r="L25" s="30">
        <f t="shared" ref="L25:L61" si="1">I25-K25</f>
        <v>-363.64</v>
      </c>
      <c r="M25" s="37">
        <f>M24+E25</f>
        <v>3846.16</v>
      </c>
      <c r="N25" s="30"/>
      <c r="O25" s="29"/>
      <c r="P25" s="29"/>
    </row>
    <row r="26" spans="1:18" s="28" customFormat="1" x14ac:dyDescent="0.25">
      <c r="A26" s="28" t="s">
        <v>10</v>
      </c>
      <c r="B26" s="32">
        <v>45899</v>
      </c>
      <c r="C26" s="31">
        <f>E7</f>
        <v>4166.67</v>
      </c>
      <c r="D26" s="16"/>
      <c r="E26" s="8"/>
      <c r="F26" s="29">
        <f>F25+C26</f>
        <v>4166.67</v>
      </c>
      <c r="G26" s="6">
        <f>G25+E26</f>
        <v>3846.16</v>
      </c>
      <c r="H26" s="29">
        <f>G26-F26</f>
        <v>-320.51000000000022</v>
      </c>
      <c r="I26" s="29"/>
      <c r="J26" s="31">
        <f t="shared" ref="J26:J61" si="2">J25+I40</f>
        <v>5200</v>
      </c>
      <c r="K26" s="29"/>
      <c r="L26" s="30">
        <f t="shared" si="1"/>
        <v>0</v>
      </c>
      <c r="M26" s="37">
        <f t="shared" ref="M26:M61" si="3">M25+E26</f>
        <v>3846.16</v>
      </c>
      <c r="N26" s="30"/>
      <c r="O26" s="29"/>
      <c r="P26" s="29"/>
    </row>
    <row r="27" spans="1:18" x14ac:dyDescent="0.25">
      <c r="A27" s="28" t="s">
        <v>10</v>
      </c>
      <c r="B27" s="22"/>
      <c r="C27" s="22"/>
      <c r="D27" s="16">
        <v>45905</v>
      </c>
      <c r="E27" s="8">
        <f>E8</f>
        <v>1923.08</v>
      </c>
      <c r="F27" s="4">
        <f t="shared" ref="F27:F58" si="4">F26+C27</f>
        <v>4166.67</v>
      </c>
      <c r="G27" s="6">
        <f t="shared" ref="G27:G58" si="5">G26+E27</f>
        <v>5769.24</v>
      </c>
      <c r="H27" s="4">
        <f t="shared" ref="H27:H58" si="6">G27-F27</f>
        <v>1602.5699999999997</v>
      </c>
      <c r="I27" s="30">
        <v>2600</v>
      </c>
      <c r="J27" s="31">
        <f t="shared" si="2"/>
        <v>7800</v>
      </c>
      <c r="K27" s="30">
        <v>600</v>
      </c>
      <c r="L27" s="30">
        <f t="shared" si="1"/>
        <v>2000</v>
      </c>
      <c r="M27" s="37">
        <f t="shared" si="3"/>
        <v>5769.24</v>
      </c>
      <c r="N27" s="22"/>
      <c r="O27" s="4"/>
      <c r="P27" s="4"/>
    </row>
    <row r="28" spans="1:18" x14ac:dyDescent="0.25">
      <c r="A28" s="28" t="s">
        <v>10</v>
      </c>
      <c r="B28" s="22"/>
      <c r="C28" s="22"/>
      <c r="D28" s="16">
        <v>45919</v>
      </c>
      <c r="E28" s="8">
        <f>E8</f>
        <v>1923.08</v>
      </c>
      <c r="F28" s="4">
        <f t="shared" si="4"/>
        <v>4166.67</v>
      </c>
      <c r="G28" s="6">
        <f t="shared" si="5"/>
        <v>7692.32</v>
      </c>
      <c r="H28" s="4">
        <f t="shared" si="6"/>
        <v>3525.6499999999996</v>
      </c>
      <c r="I28" s="29">
        <v>2600</v>
      </c>
      <c r="J28" s="31">
        <f t="shared" si="2"/>
        <v>7800</v>
      </c>
      <c r="K28" s="29">
        <v>600</v>
      </c>
      <c r="L28" s="30">
        <f t="shared" si="1"/>
        <v>2000</v>
      </c>
      <c r="M28" s="37">
        <f t="shared" si="3"/>
        <v>7692.32</v>
      </c>
      <c r="N28" s="22"/>
      <c r="O28" s="4"/>
      <c r="P28" s="4"/>
    </row>
    <row r="29" spans="1:18" x14ac:dyDescent="0.25">
      <c r="A29" s="28" t="s">
        <v>10</v>
      </c>
      <c r="B29" s="17">
        <v>45930</v>
      </c>
      <c r="C29" s="4">
        <f>E7</f>
        <v>4166.67</v>
      </c>
      <c r="D29" s="16"/>
      <c r="E29" s="5"/>
      <c r="F29" s="4">
        <f t="shared" si="4"/>
        <v>8333.34</v>
      </c>
      <c r="G29" s="6">
        <f t="shared" si="5"/>
        <v>7692.32</v>
      </c>
      <c r="H29" s="4">
        <f t="shared" si="6"/>
        <v>-641.02000000000044</v>
      </c>
      <c r="I29" s="29"/>
      <c r="J29" s="31">
        <f t="shared" si="2"/>
        <v>10400</v>
      </c>
      <c r="K29" s="29"/>
      <c r="L29" s="30">
        <f t="shared" si="1"/>
        <v>0</v>
      </c>
      <c r="M29" s="37">
        <f t="shared" si="3"/>
        <v>7692.32</v>
      </c>
      <c r="N29" s="20"/>
    </row>
    <row r="30" spans="1:18" x14ac:dyDescent="0.25">
      <c r="A30" s="28" t="s">
        <v>10</v>
      </c>
      <c r="B30" s="17"/>
      <c r="D30" s="16">
        <v>45933</v>
      </c>
      <c r="E30" s="8">
        <f>E8</f>
        <v>1923.08</v>
      </c>
      <c r="F30" s="4">
        <f t="shared" si="4"/>
        <v>8333.34</v>
      </c>
      <c r="G30" s="6">
        <f t="shared" si="5"/>
        <v>9615.4</v>
      </c>
      <c r="H30" s="4">
        <f t="shared" si="6"/>
        <v>1282.0599999999995</v>
      </c>
      <c r="I30" s="30">
        <v>2600</v>
      </c>
      <c r="J30" s="31">
        <f t="shared" si="2"/>
        <v>13000</v>
      </c>
      <c r="K30" s="30">
        <v>600</v>
      </c>
      <c r="L30" s="30">
        <f t="shared" si="1"/>
        <v>2000</v>
      </c>
      <c r="M30" s="37">
        <f t="shared" si="3"/>
        <v>9615.4</v>
      </c>
      <c r="N30" s="20"/>
    </row>
    <row r="31" spans="1:18" x14ac:dyDescent="0.25">
      <c r="A31" s="28" t="s">
        <v>10</v>
      </c>
      <c r="B31" s="17"/>
      <c r="D31" s="16">
        <v>45947</v>
      </c>
      <c r="E31" s="8">
        <f>E8</f>
        <v>1923.08</v>
      </c>
      <c r="F31" s="4">
        <f t="shared" si="4"/>
        <v>8333.34</v>
      </c>
      <c r="G31" s="6">
        <f t="shared" si="5"/>
        <v>11538.48</v>
      </c>
      <c r="H31" s="4">
        <f t="shared" si="6"/>
        <v>3205.1399999999994</v>
      </c>
      <c r="I31" s="29">
        <v>2600</v>
      </c>
      <c r="J31" s="31">
        <f t="shared" si="2"/>
        <v>13000</v>
      </c>
      <c r="K31" s="29">
        <v>600</v>
      </c>
      <c r="L31" s="30">
        <f t="shared" si="1"/>
        <v>2000</v>
      </c>
      <c r="M31" s="37">
        <f t="shared" si="3"/>
        <v>11538.48</v>
      </c>
      <c r="N31" s="20"/>
    </row>
    <row r="32" spans="1:18" x14ac:dyDescent="0.25">
      <c r="A32" s="28" t="s">
        <v>10</v>
      </c>
      <c r="B32" s="17"/>
      <c r="D32" s="16">
        <v>45961</v>
      </c>
      <c r="E32" s="8">
        <f>E8</f>
        <v>1923.08</v>
      </c>
      <c r="F32" s="4">
        <f t="shared" si="4"/>
        <v>8333.34</v>
      </c>
      <c r="G32" s="6">
        <f t="shared" si="5"/>
        <v>13461.56</v>
      </c>
      <c r="H32" s="4">
        <f t="shared" si="6"/>
        <v>5128.2199999999993</v>
      </c>
      <c r="I32" s="29">
        <v>2600</v>
      </c>
      <c r="J32" s="31">
        <f t="shared" si="2"/>
        <v>15600</v>
      </c>
      <c r="K32" s="29">
        <v>600</v>
      </c>
      <c r="L32" s="30">
        <f t="shared" si="1"/>
        <v>2000</v>
      </c>
      <c r="M32" s="37">
        <f t="shared" si="3"/>
        <v>13461.56</v>
      </c>
      <c r="N32" s="20"/>
    </row>
    <row r="33" spans="1:14" x14ac:dyDescent="0.25">
      <c r="A33" s="28" t="s">
        <v>10</v>
      </c>
      <c r="B33" s="17">
        <v>45961</v>
      </c>
      <c r="C33" s="4">
        <f>E7</f>
        <v>4166.67</v>
      </c>
      <c r="D33" s="16"/>
      <c r="E33" s="5"/>
      <c r="F33" s="4">
        <f t="shared" si="4"/>
        <v>12500.01</v>
      </c>
      <c r="G33" s="6">
        <f t="shared" si="5"/>
        <v>13461.56</v>
      </c>
      <c r="H33" s="4">
        <f t="shared" si="6"/>
        <v>961.54999999999927</v>
      </c>
      <c r="I33" s="30"/>
      <c r="J33" s="31">
        <f t="shared" si="2"/>
        <v>18200</v>
      </c>
      <c r="K33" s="30"/>
      <c r="L33" s="30">
        <f t="shared" si="1"/>
        <v>0</v>
      </c>
      <c r="M33" s="37">
        <f t="shared" si="3"/>
        <v>13461.56</v>
      </c>
      <c r="N33" s="20"/>
    </row>
    <row r="34" spans="1:14" x14ac:dyDescent="0.25">
      <c r="A34" s="28" t="s">
        <v>10</v>
      </c>
      <c r="B34" s="17"/>
      <c r="D34" s="16">
        <v>45975</v>
      </c>
      <c r="E34" s="8">
        <f>E8</f>
        <v>1923.08</v>
      </c>
      <c r="F34" s="4">
        <f t="shared" si="4"/>
        <v>12500.01</v>
      </c>
      <c r="G34" s="6">
        <f t="shared" si="5"/>
        <v>15384.64</v>
      </c>
      <c r="H34" s="4">
        <f t="shared" si="6"/>
        <v>2884.6299999999992</v>
      </c>
      <c r="I34" s="29">
        <v>2600</v>
      </c>
      <c r="J34" s="31">
        <f t="shared" si="2"/>
        <v>18200</v>
      </c>
      <c r="K34" s="29">
        <v>600</v>
      </c>
      <c r="L34" s="30">
        <f t="shared" si="1"/>
        <v>2000</v>
      </c>
      <c r="M34" s="37">
        <f t="shared" si="3"/>
        <v>15384.64</v>
      </c>
      <c r="N34" s="20"/>
    </row>
    <row r="35" spans="1:14" x14ac:dyDescent="0.25">
      <c r="A35" s="28" t="s">
        <v>10</v>
      </c>
      <c r="B35" s="17"/>
      <c r="D35" s="16">
        <v>45987</v>
      </c>
      <c r="E35" s="8">
        <f>E8</f>
        <v>1923.08</v>
      </c>
      <c r="F35" s="4">
        <f t="shared" si="4"/>
        <v>12500.01</v>
      </c>
      <c r="G35" s="6">
        <f t="shared" si="5"/>
        <v>17307.72</v>
      </c>
      <c r="H35" s="4">
        <f t="shared" si="6"/>
        <v>4807.7100000000009</v>
      </c>
      <c r="I35" s="29">
        <v>2600</v>
      </c>
      <c r="J35" s="31">
        <f t="shared" si="2"/>
        <v>20800</v>
      </c>
      <c r="K35" s="29">
        <v>600</v>
      </c>
      <c r="L35" s="30">
        <f t="shared" si="1"/>
        <v>2000</v>
      </c>
      <c r="M35" s="37">
        <f t="shared" si="3"/>
        <v>17307.72</v>
      </c>
      <c r="N35" s="20"/>
    </row>
    <row r="36" spans="1:14" x14ac:dyDescent="0.25">
      <c r="A36" s="28" t="s">
        <v>10</v>
      </c>
      <c r="B36" s="17">
        <v>45987</v>
      </c>
      <c r="C36" s="4">
        <f>E7</f>
        <v>4166.67</v>
      </c>
      <c r="D36" s="16"/>
      <c r="E36" s="5"/>
      <c r="F36" s="4">
        <f t="shared" si="4"/>
        <v>16666.68</v>
      </c>
      <c r="G36" s="6">
        <f t="shared" si="5"/>
        <v>17307.72</v>
      </c>
      <c r="H36" s="4">
        <f t="shared" si="6"/>
        <v>641.04000000000087</v>
      </c>
      <c r="I36" s="30"/>
      <c r="J36" s="31">
        <f t="shared" si="2"/>
        <v>23400</v>
      </c>
      <c r="K36" s="30"/>
      <c r="L36" s="30">
        <f t="shared" si="1"/>
        <v>0</v>
      </c>
      <c r="M36" s="37">
        <f t="shared" si="3"/>
        <v>17307.72</v>
      </c>
      <c r="N36" s="20"/>
    </row>
    <row r="37" spans="1:14" x14ac:dyDescent="0.25">
      <c r="A37" s="28" t="s">
        <v>10</v>
      </c>
      <c r="B37" s="17"/>
      <c r="D37" s="16">
        <v>46003</v>
      </c>
      <c r="E37" s="8">
        <f>E8</f>
        <v>1923.08</v>
      </c>
      <c r="F37" s="4">
        <f t="shared" si="4"/>
        <v>16666.68</v>
      </c>
      <c r="G37" s="6">
        <f t="shared" si="5"/>
        <v>19230.800000000003</v>
      </c>
      <c r="H37" s="4">
        <f t="shared" si="6"/>
        <v>2564.1200000000026</v>
      </c>
      <c r="I37" s="29">
        <v>2600</v>
      </c>
      <c r="J37" s="31">
        <f t="shared" si="2"/>
        <v>26000</v>
      </c>
      <c r="K37" s="29">
        <v>600</v>
      </c>
      <c r="L37" s="30">
        <f t="shared" si="1"/>
        <v>2000</v>
      </c>
      <c r="M37" s="37">
        <f t="shared" si="3"/>
        <v>19230.800000000003</v>
      </c>
      <c r="N37" s="20"/>
    </row>
    <row r="38" spans="1:14" x14ac:dyDescent="0.25">
      <c r="A38" s="28" t="s">
        <v>10</v>
      </c>
      <c r="B38" s="17"/>
      <c r="D38" s="16">
        <v>46017</v>
      </c>
      <c r="E38" s="8">
        <f>E8</f>
        <v>1923.08</v>
      </c>
      <c r="F38" s="4">
        <f t="shared" si="4"/>
        <v>16666.68</v>
      </c>
      <c r="G38" s="6">
        <f t="shared" si="5"/>
        <v>21153.880000000005</v>
      </c>
      <c r="H38" s="4">
        <f t="shared" si="6"/>
        <v>4487.2000000000044</v>
      </c>
      <c r="I38" s="29">
        <v>2600</v>
      </c>
      <c r="J38" s="31">
        <f t="shared" si="2"/>
        <v>28600</v>
      </c>
      <c r="K38" s="29">
        <v>600</v>
      </c>
      <c r="L38" s="30">
        <f t="shared" si="1"/>
        <v>2000</v>
      </c>
      <c r="M38" s="37">
        <f t="shared" si="3"/>
        <v>21153.880000000005</v>
      </c>
      <c r="N38" s="20"/>
    </row>
    <row r="39" spans="1:14" x14ac:dyDescent="0.25">
      <c r="A39" s="28" t="s">
        <v>10</v>
      </c>
      <c r="B39" s="17">
        <v>46022</v>
      </c>
      <c r="C39" s="4">
        <f>E7</f>
        <v>4166.67</v>
      </c>
      <c r="D39" s="16"/>
      <c r="E39" s="8"/>
      <c r="F39" s="4">
        <f t="shared" si="4"/>
        <v>20833.349999999999</v>
      </c>
      <c r="G39" s="6">
        <f t="shared" si="5"/>
        <v>21153.880000000005</v>
      </c>
      <c r="H39" s="4">
        <f t="shared" si="6"/>
        <v>320.53000000000611</v>
      </c>
      <c r="I39" s="30"/>
      <c r="J39" s="31">
        <f t="shared" si="2"/>
        <v>31200</v>
      </c>
      <c r="K39" s="30"/>
      <c r="L39" s="30">
        <f t="shared" si="1"/>
        <v>0</v>
      </c>
      <c r="M39" s="37">
        <f t="shared" si="3"/>
        <v>21153.880000000005</v>
      </c>
      <c r="N39" s="20"/>
    </row>
    <row r="40" spans="1:14" x14ac:dyDescent="0.25">
      <c r="A40" s="28" t="s">
        <v>10</v>
      </c>
      <c r="B40" s="17"/>
      <c r="D40" s="16">
        <v>46031</v>
      </c>
      <c r="E40" s="8">
        <f>E8</f>
        <v>1923.08</v>
      </c>
      <c r="F40" s="4">
        <f t="shared" si="4"/>
        <v>20833.349999999999</v>
      </c>
      <c r="G40" s="6">
        <f t="shared" si="5"/>
        <v>23076.960000000006</v>
      </c>
      <c r="H40" s="4">
        <f t="shared" si="6"/>
        <v>2243.6100000000079</v>
      </c>
      <c r="I40" s="29">
        <v>2600</v>
      </c>
      <c r="J40" s="31">
        <f t="shared" si="2"/>
        <v>31200</v>
      </c>
      <c r="K40" s="29">
        <v>600</v>
      </c>
      <c r="L40" s="30">
        <f t="shared" si="1"/>
        <v>2000</v>
      </c>
      <c r="M40" s="37">
        <f t="shared" si="3"/>
        <v>23076.960000000006</v>
      </c>
      <c r="N40" s="20"/>
    </row>
    <row r="41" spans="1:14" x14ac:dyDescent="0.25">
      <c r="A41" s="28" t="s">
        <v>10</v>
      </c>
      <c r="B41" s="17"/>
      <c r="D41" s="15">
        <v>46045</v>
      </c>
      <c r="E41" s="8">
        <f>E8</f>
        <v>1923.08</v>
      </c>
      <c r="F41" s="4">
        <f t="shared" si="4"/>
        <v>20833.349999999999</v>
      </c>
      <c r="G41" s="6">
        <f t="shared" si="5"/>
        <v>25000.040000000008</v>
      </c>
      <c r="H41" s="4">
        <f t="shared" si="6"/>
        <v>4166.6900000000096</v>
      </c>
      <c r="I41" s="29">
        <v>2600</v>
      </c>
      <c r="J41" s="31">
        <f t="shared" si="2"/>
        <v>31200</v>
      </c>
      <c r="K41" s="29">
        <v>600</v>
      </c>
      <c r="L41" s="30">
        <f t="shared" si="1"/>
        <v>2000</v>
      </c>
      <c r="M41" s="37">
        <f t="shared" si="3"/>
        <v>25000.040000000008</v>
      </c>
      <c r="N41" s="20"/>
    </row>
    <row r="42" spans="1:14" x14ac:dyDescent="0.25">
      <c r="A42" s="28" t="s">
        <v>10</v>
      </c>
      <c r="B42" s="17">
        <v>46052</v>
      </c>
      <c r="C42" s="4">
        <f>E7</f>
        <v>4166.67</v>
      </c>
      <c r="D42" s="16"/>
      <c r="E42" s="5"/>
      <c r="F42" s="4">
        <f t="shared" si="4"/>
        <v>25000.019999999997</v>
      </c>
      <c r="G42" s="6">
        <f t="shared" si="5"/>
        <v>25000.040000000008</v>
      </c>
      <c r="H42" s="4">
        <f t="shared" si="6"/>
        <v>2.0000000011350494E-2</v>
      </c>
      <c r="I42" s="30"/>
      <c r="J42" s="31">
        <f t="shared" si="2"/>
        <v>31200</v>
      </c>
      <c r="K42" s="30"/>
      <c r="L42" s="30">
        <f t="shared" si="1"/>
        <v>0</v>
      </c>
      <c r="M42" s="37">
        <f t="shared" si="3"/>
        <v>25000.040000000008</v>
      </c>
      <c r="N42" s="20"/>
    </row>
    <row r="43" spans="1:14" x14ac:dyDescent="0.25">
      <c r="A43" s="28" t="s">
        <v>10</v>
      </c>
      <c r="B43" s="17"/>
      <c r="D43" s="16">
        <v>46059</v>
      </c>
      <c r="E43" s="8">
        <f>E8</f>
        <v>1923.08</v>
      </c>
      <c r="F43" s="4">
        <f t="shared" si="4"/>
        <v>25000.019999999997</v>
      </c>
      <c r="G43" s="6">
        <f t="shared" si="5"/>
        <v>26923.12000000001</v>
      </c>
      <c r="H43" s="4">
        <f t="shared" si="6"/>
        <v>1923.1000000000131</v>
      </c>
      <c r="I43" s="29">
        <v>2600</v>
      </c>
      <c r="J43" s="31">
        <f t="shared" si="2"/>
        <v>31200</v>
      </c>
      <c r="K43" s="29">
        <v>600</v>
      </c>
      <c r="L43" s="30">
        <f t="shared" si="1"/>
        <v>2000</v>
      </c>
      <c r="M43" s="37">
        <f t="shared" si="3"/>
        <v>26923.12000000001</v>
      </c>
      <c r="N43" s="20"/>
    </row>
    <row r="44" spans="1:14" x14ac:dyDescent="0.25">
      <c r="A44" s="28" t="s">
        <v>10</v>
      </c>
      <c r="B44" s="17"/>
      <c r="D44" s="16">
        <v>46073</v>
      </c>
      <c r="E44" s="8">
        <f>E8</f>
        <v>1923.08</v>
      </c>
      <c r="F44" s="4">
        <f t="shared" si="4"/>
        <v>25000.019999999997</v>
      </c>
      <c r="G44" s="6">
        <f t="shared" si="5"/>
        <v>28846.200000000012</v>
      </c>
      <c r="H44" s="4">
        <f t="shared" si="6"/>
        <v>3846.1800000000148</v>
      </c>
      <c r="I44" s="29">
        <v>2600</v>
      </c>
      <c r="J44" s="31">
        <f t="shared" si="2"/>
        <v>31200</v>
      </c>
      <c r="K44" s="29">
        <v>600</v>
      </c>
      <c r="L44" s="30">
        <f t="shared" si="1"/>
        <v>2000</v>
      </c>
      <c r="M44" s="37">
        <f t="shared" si="3"/>
        <v>28846.200000000012</v>
      </c>
      <c r="N44" s="20"/>
    </row>
    <row r="45" spans="1:14" x14ac:dyDescent="0.25">
      <c r="A45" s="28" t="s">
        <v>10</v>
      </c>
      <c r="B45" s="17">
        <v>46080</v>
      </c>
      <c r="C45" s="4">
        <f>E7</f>
        <v>4166.67</v>
      </c>
      <c r="D45" s="16"/>
      <c r="E45" s="5"/>
      <c r="F45" s="4">
        <f t="shared" si="4"/>
        <v>29166.689999999995</v>
      </c>
      <c r="G45" s="6">
        <f t="shared" si="5"/>
        <v>28846.200000000012</v>
      </c>
      <c r="H45" s="4">
        <f t="shared" si="6"/>
        <v>-320.48999999998341</v>
      </c>
      <c r="I45" s="30"/>
      <c r="J45" s="31">
        <f t="shared" si="2"/>
        <v>31200</v>
      </c>
      <c r="K45" s="30"/>
      <c r="L45" s="30">
        <f t="shared" si="1"/>
        <v>0</v>
      </c>
      <c r="M45" s="37">
        <f t="shared" si="3"/>
        <v>28846.200000000012</v>
      </c>
      <c r="N45" s="20"/>
    </row>
    <row r="46" spans="1:14" x14ac:dyDescent="0.25">
      <c r="A46" s="28" t="s">
        <v>10</v>
      </c>
      <c r="B46" s="17"/>
      <c r="D46" s="16">
        <v>46087</v>
      </c>
      <c r="E46" s="8">
        <f>E8</f>
        <v>1923.08</v>
      </c>
      <c r="F46" s="4">
        <f t="shared" si="4"/>
        <v>29166.689999999995</v>
      </c>
      <c r="G46" s="6">
        <f t="shared" si="5"/>
        <v>30769.280000000013</v>
      </c>
      <c r="H46" s="4">
        <f t="shared" si="6"/>
        <v>1602.5900000000183</v>
      </c>
      <c r="I46" s="29">
        <v>2600</v>
      </c>
      <c r="J46" s="31">
        <f t="shared" si="2"/>
        <v>31200</v>
      </c>
      <c r="K46" s="29">
        <v>600</v>
      </c>
      <c r="L46" s="30">
        <f t="shared" si="1"/>
        <v>2000</v>
      </c>
      <c r="M46" s="37">
        <f t="shared" si="3"/>
        <v>30769.280000000013</v>
      </c>
      <c r="N46" s="20"/>
    </row>
    <row r="47" spans="1:14" x14ac:dyDescent="0.25">
      <c r="A47" s="28" t="s">
        <v>10</v>
      </c>
      <c r="B47" s="17"/>
      <c r="D47" s="16">
        <v>46101</v>
      </c>
      <c r="E47" s="8">
        <f>E8</f>
        <v>1923.08</v>
      </c>
      <c r="F47" s="4">
        <f t="shared" si="4"/>
        <v>29166.689999999995</v>
      </c>
      <c r="G47" s="6">
        <f t="shared" si="5"/>
        <v>32692.360000000015</v>
      </c>
      <c r="H47" s="4">
        <f t="shared" si="6"/>
        <v>3525.6700000000201</v>
      </c>
      <c r="I47" s="29">
        <v>2600</v>
      </c>
      <c r="J47" s="31">
        <f t="shared" si="2"/>
        <v>31200</v>
      </c>
      <c r="K47" s="29">
        <v>600</v>
      </c>
      <c r="L47" s="30">
        <f t="shared" si="1"/>
        <v>2000</v>
      </c>
      <c r="M47" s="37">
        <f t="shared" si="3"/>
        <v>32692.360000000015</v>
      </c>
      <c r="N47" s="20"/>
    </row>
    <row r="48" spans="1:14" x14ac:dyDescent="0.25">
      <c r="A48" s="28" t="s">
        <v>10</v>
      </c>
      <c r="B48" s="17">
        <v>46112</v>
      </c>
      <c r="C48" s="4">
        <f>E7</f>
        <v>4166.67</v>
      </c>
      <c r="D48" s="16"/>
      <c r="E48" s="5"/>
      <c r="F48" s="4">
        <f t="shared" si="4"/>
        <v>33333.359999999993</v>
      </c>
      <c r="G48" s="6">
        <f t="shared" si="5"/>
        <v>32692.360000000015</v>
      </c>
      <c r="H48" s="4">
        <f t="shared" si="6"/>
        <v>-640.99999999997817</v>
      </c>
      <c r="I48" s="30"/>
      <c r="J48" s="31">
        <f t="shared" si="2"/>
        <v>31200</v>
      </c>
      <c r="K48" s="30"/>
      <c r="L48" s="30">
        <f t="shared" si="1"/>
        <v>0</v>
      </c>
      <c r="M48" s="37">
        <f t="shared" si="3"/>
        <v>32692.360000000015</v>
      </c>
      <c r="N48" s="20"/>
    </row>
    <row r="49" spans="1:19" x14ac:dyDescent="0.25">
      <c r="A49" s="28" t="s">
        <v>10</v>
      </c>
      <c r="B49" s="17"/>
      <c r="D49" s="16">
        <v>46115</v>
      </c>
      <c r="E49" s="8">
        <f>E8</f>
        <v>1923.08</v>
      </c>
      <c r="F49" s="4">
        <f t="shared" si="4"/>
        <v>33333.359999999993</v>
      </c>
      <c r="G49" s="6">
        <f t="shared" si="5"/>
        <v>34615.440000000017</v>
      </c>
      <c r="H49" s="4">
        <f t="shared" si="6"/>
        <v>1282.0800000000236</v>
      </c>
      <c r="I49" s="29">
        <v>2600</v>
      </c>
      <c r="J49" s="31">
        <f t="shared" si="2"/>
        <v>31200</v>
      </c>
      <c r="K49" s="29">
        <v>600</v>
      </c>
      <c r="L49" s="30">
        <f t="shared" si="1"/>
        <v>2000</v>
      </c>
      <c r="M49" s="37">
        <f t="shared" si="3"/>
        <v>34615.440000000017</v>
      </c>
      <c r="N49" s="20"/>
    </row>
    <row r="50" spans="1:19" x14ac:dyDescent="0.25">
      <c r="A50" s="28" t="s">
        <v>10</v>
      </c>
      <c r="B50" s="17"/>
      <c r="D50" s="16">
        <v>46129</v>
      </c>
      <c r="E50" s="8">
        <f>E8</f>
        <v>1923.08</v>
      </c>
      <c r="F50" s="4">
        <f t="shared" si="4"/>
        <v>33333.359999999993</v>
      </c>
      <c r="G50" s="6">
        <f t="shared" si="5"/>
        <v>36538.520000000019</v>
      </c>
      <c r="H50" s="4">
        <f t="shared" si="6"/>
        <v>3205.1600000000253</v>
      </c>
      <c r="I50" s="29">
        <v>2600</v>
      </c>
      <c r="J50" s="31">
        <f t="shared" si="2"/>
        <v>31200</v>
      </c>
      <c r="K50" s="29">
        <v>600</v>
      </c>
      <c r="L50" s="30">
        <f t="shared" si="1"/>
        <v>2000</v>
      </c>
      <c r="M50" s="37">
        <f t="shared" si="3"/>
        <v>36538.520000000019</v>
      </c>
      <c r="N50" s="20"/>
    </row>
    <row r="51" spans="1:19" x14ac:dyDescent="0.25">
      <c r="A51" s="28" t="s">
        <v>10</v>
      </c>
      <c r="B51" s="17">
        <v>46142</v>
      </c>
      <c r="C51" s="4">
        <f>E7</f>
        <v>4166.67</v>
      </c>
      <c r="D51" s="16"/>
      <c r="E51" s="8"/>
      <c r="F51" s="4">
        <f t="shared" si="4"/>
        <v>37500.029999999992</v>
      </c>
      <c r="G51" s="6">
        <f t="shared" si="5"/>
        <v>36538.520000000019</v>
      </c>
      <c r="H51" s="4">
        <f t="shared" si="6"/>
        <v>-961.50999999997293</v>
      </c>
      <c r="I51" s="30">
        <v>2600</v>
      </c>
      <c r="J51" s="31">
        <f t="shared" si="2"/>
        <v>31200</v>
      </c>
      <c r="K51" s="30">
        <v>600</v>
      </c>
      <c r="L51" s="30">
        <f t="shared" si="1"/>
        <v>2000</v>
      </c>
      <c r="M51" s="37">
        <f t="shared" si="3"/>
        <v>36538.520000000019</v>
      </c>
      <c r="N51" s="20"/>
    </row>
    <row r="52" spans="1:19" x14ac:dyDescent="0.25">
      <c r="A52" s="28" t="s">
        <v>10</v>
      </c>
      <c r="B52" s="17"/>
      <c r="D52" s="16">
        <f>D50+14</f>
        <v>46143</v>
      </c>
      <c r="E52" s="8">
        <f>E8</f>
        <v>1923.08</v>
      </c>
      <c r="F52" s="4">
        <f t="shared" si="4"/>
        <v>37500.029999999992</v>
      </c>
      <c r="G52" s="6">
        <f t="shared" si="5"/>
        <v>38461.60000000002</v>
      </c>
      <c r="H52" s="4">
        <f t="shared" si="6"/>
        <v>961.57000000002881</v>
      </c>
      <c r="I52" s="29">
        <v>2600</v>
      </c>
      <c r="J52" s="31">
        <f t="shared" si="2"/>
        <v>31200</v>
      </c>
      <c r="K52" s="29">
        <v>600</v>
      </c>
      <c r="L52" s="30">
        <f t="shared" si="1"/>
        <v>2000</v>
      </c>
      <c r="M52" s="37">
        <f t="shared" si="3"/>
        <v>38461.60000000002</v>
      </c>
      <c r="N52" s="21"/>
    </row>
    <row r="53" spans="1:19" x14ac:dyDescent="0.25">
      <c r="A53" s="28" t="s">
        <v>10</v>
      </c>
      <c r="B53" s="17"/>
      <c r="D53" s="16">
        <v>46157</v>
      </c>
      <c r="E53" s="8">
        <f>E8</f>
        <v>1923.08</v>
      </c>
      <c r="F53" s="4">
        <f t="shared" si="4"/>
        <v>37500.029999999992</v>
      </c>
      <c r="G53" s="6">
        <f t="shared" si="5"/>
        <v>40384.680000000022</v>
      </c>
      <c r="H53" s="4">
        <f t="shared" si="6"/>
        <v>2884.6500000000306</v>
      </c>
      <c r="I53" s="29">
        <v>2600</v>
      </c>
      <c r="J53" s="31">
        <f t="shared" si="2"/>
        <v>31200</v>
      </c>
      <c r="K53" s="29">
        <v>600</v>
      </c>
      <c r="L53" s="30">
        <f t="shared" si="1"/>
        <v>2000</v>
      </c>
      <c r="M53" s="37">
        <f t="shared" si="3"/>
        <v>40384.680000000022</v>
      </c>
      <c r="N53" s="21"/>
    </row>
    <row r="54" spans="1:19" ht="30" x14ac:dyDescent="0.25">
      <c r="A54" s="28" t="s">
        <v>10</v>
      </c>
      <c r="B54" s="17"/>
      <c r="D54" s="16">
        <v>46171</v>
      </c>
      <c r="E54" s="8">
        <f>E8</f>
        <v>1923.08</v>
      </c>
      <c r="F54" s="4">
        <f t="shared" si="4"/>
        <v>37500.029999999992</v>
      </c>
      <c r="G54" s="6">
        <f t="shared" si="5"/>
        <v>42307.760000000024</v>
      </c>
      <c r="H54" s="4">
        <f t="shared" si="6"/>
        <v>4807.7300000000323</v>
      </c>
      <c r="I54" s="30"/>
      <c r="J54" s="31">
        <f t="shared" si="2"/>
        <v>31200</v>
      </c>
      <c r="K54" s="30"/>
      <c r="L54" s="30">
        <f t="shared" si="1"/>
        <v>0</v>
      </c>
      <c r="M54" s="37">
        <f t="shared" si="3"/>
        <v>42307.760000000024</v>
      </c>
      <c r="N54" s="20" t="s">
        <v>16</v>
      </c>
      <c r="S54" t="s">
        <v>14</v>
      </c>
    </row>
    <row r="55" spans="1:19" x14ac:dyDescent="0.25">
      <c r="A55" s="28" t="s">
        <v>10</v>
      </c>
      <c r="B55" s="17">
        <v>46171</v>
      </c>
      <c r="C55" s="4">
        <f>C51</f>
        <v>4166.67</v>
      </c>
      <c r="D55" s="16"/>
      <c r="E55" s="8"/>
      <c r="F55" s="4">
        <f t="shared" si="4"/>
        <v>41666.69999999999</v>
      </c>
      <c r="G55" s="6">
        <f t="shared" si="5"/>
        <v>42307.760000000024</v>
      </c>
      <c r="H55" s="4">
        <f t="shared" si="6"/>
        <v>641.06000000003405</v>
      </c>
      <c r="I55" s="29"/>
      <c r="J55" s="31">
        <f t="shared" si="2"/>
        <v>31200</v>
      </c>
      <c r="K55" s="29">
        <v>600</v>
      </c>
      <c r="L55" s="30">
        <f t="shared" si="1"/>
        <v>-600</v>
      </c>
      <c r="M55" s="37">
        <f t="shared" si="3"/>
        <v>42307.760000000024</v>
      </c>
      <c r="N55" s="20"/>
    </row>
    <row r="56" spans="1:19" x14ac:dyDescent="0.25">
      <c r="A56" s="28" t="s">
        <v>10</v>
      </c>
      <c r="B56" s="17"/>
      <c r="D56" s="16">
        <v>46185</v>
      </c>
      <c r="E56" s="8">
        <f>E8</f>
        <v>1923.08</v>
      </c>
      <c r="F56" s="4">
        <f t="shared" si="4"/>
        <v>41666.69999999999</v>
      </c>
      <c r="G56" s="6">
        <f t="shared" si="5"/>
        <v>44230.840000000026</v>
      </c>
      <c r="H56" s="4">
        <f t="shared" si="6"/>
        <v>2564.1400000000358</v>
      </c>
      <c r="I56" s="29"/>
      <c r="J56" s="31">
        <f t="shared" si="2"/>
        <v>31200</v>
      </c>
      <c r="K56" s="29">
        <v>600</v>
      </c>
      <c r="L56" s="30">
        <f t="shared" si="1"/>
        <v>-600</v>
      </c>
      <c r="M56" s="37">
        <f t="shared" si="3"/>
        <v>44230.840000000026</v>
      </c>
      <c r="N56" s="20"/>
    </row>
    <row r="57" spans="1:19" x14ac:dyDescent="0.25">
      <c r="A57" s="28" t="s">
        <v>10</v>
      </c>
      <c r="B57" s="17"/>
      <c r="D57" s="16">
        <v>46199</v>
      </c>
      <c r="E57" s="8">
        <f>E8</f>
        <v>1923.08</v>
      </c>
      <c r="F57" s="4">
        <f t="shared" si="4"/>
        <v>41666.69999999999</v>
      </c>
      <c r="G57" s="6">
        <f t="shared" si="5"/>
        <v>46153.920000000027</v>
      </c>
      <c r="H57" s="4">
        <f t="shared" si="6"/>
        <v>4487.2200000000375</v>
      </c>
      <c r="I57" s="30"/>
      <c r="J57" s="31">
        <f t="shared" si="2"/>
        <v>31200</v>
      </c>
      <c r="K57" s="30"/>
      <c r="L57" s="30">
        <f t="shared" si="1"/>
        <v>0</v>
      </c>
      <c r="M57" s="37">
        <f t="shared" si="3"/>
        <v>46153.920000000027</v>
      </c>
      <c r="N57" s="20"/>
    </row>
    <row r="58" spans="1:19" x14ac:dyDescent="0.25">
      <c r="A58" s="28" t="s">
        <v>10</v>
      </c>
      <c r="B58" s="17">
        <v>46203</v>
      </c>
      <c r="C58" s="4">
        <f>E7</f>
        <v>4166.67</v>
      </c>
      <c r="D58" s="16"/>
      <c r="E58" s="8"/>
      <c r="F58" s="4">
        <f t="shared" si="4"/>
        <v>45833.369999999988</v>
      </c>
      <c r="G58" s="6">
        <f t="shared" si="5"/>
        <v>46153.920000000027</v>
      </c>
      <c r="H58" s="4">
        <f t="shared" si="6"/>
        <v>320.55000000003929</v>
      </c>
      <c r="I58" s="29"/>
      <c r="J58" s="31">
        <f t="shared" si="2"/>
        <v>31200</v>
      </c>
      <c r="K58" s="29">
        <v>600</v>
      </c>
      <c r="L58" s="30">
        <f t="shared" si="1"/>
        <v>-600</v>
      </c>
      <c r="M58" s="37">
        <f t="shared" si="3"/>
        <v>46153.920000000027</v>
      </c>
      <c r="N58" s="20"/>
    </row>
    <row r="59" spans="1:19" x14ac:dyDescent="0.25">
      <c r="A59" s="28" t="s">
        <v>10</v>
      </c>
      <c r="B59" s="17"/>
      <c r="C59" s="4"/>
      <c r="D59" s="16">
        <v>46213</v>
      </c>
      <c r="E59" s="8">
        <f>E8</f>
        <v>1923.08</v>
      </c>
      <c r="F59" s="4">
        <f t="shared" ref="F59:F61" si="7">F58+C59</f>
        <v>45833.369999999988</v>
      </c>
      <c r="G59" s="6">
        <f t="shared" ref="G59:G61" si="8">G58+E59</f>
        <v>48077.000000000029</v>
      </c>
      <c r="H59" s="4">
        <f t="shared" ref="H59:H63" si="9">G59-F59</f>
        <v>2243.630000000041</v>
      </c>
      <c r="I59" s="29"/>
      <c r="J59" s="31">
        <f t="shared" si="2"/>
        <v>31200</v>
      </c>
      <c r="K59" s="29">
        <v>600</v>
      </c>
      <c r="L59" s="30">
        <f t="shared" si="1"/>
        <v>-600</v>
      </c>
      <c r="M59" s="37">
        <f t="shared" si="3"/>
        <v>48077.000000000029</v>
      </c>
      <c r="N59" s="20"/>
    </row>
    <row r="60" spans="1:19" x14ac:dyDescent="0.25">
      <c r="A60" s="28" t="s">
        <v>10</v>
      </c>
      <c r="B60" s="17"/>
      <c r="C60" s="4"/>
      <c r="D60" s="16">
        <v>46227</v>
      </c>
      <c r="E60" s="8">
        <f>E8</f>
        <v>1923.08</v>
      </c>
      <c r="F60" s="4">
        <f t="shared" si="7"/>
        <v>45833.369999999988</v>
      </c>
      <c r="G60" s="6">
        <f t="shared" si="8"/>
        <v>50000.080000000031</v>
      </c>
      <c r="H60" s="4">
        <f t="shared" si="9"/>
        <v>4166.7100000000428</v>
      </c>
      <c r="I60" s="30"/>
      <c r="J60" s="31">
        <f t="shared" si="2"/>
        <v>31200</v>
      </c>
      <c r="K60" s="30">
        <v>600</v>
      </c>
      <c r="L60" s="30">
        <f t="shared" si="1"/>
        <v>-600</v>
      </c>
      <c r="M60" s="37">
        <f t="shared" si="3"/>
        <v>50000.080000000031</v>
      </c>
      <c r="N60" s="20"/>
    </row>
    <row r="61" spans="1:19" ht="30" x14ac:dyDescent="0.25">
      <c r="A61" s="28" t="s">
        <v>10</v>
      </c>
      <c r="B61" s="17">
        <v>46233</v>
      </c>
      <c r="C61" s="4">
        <f>E7</f>
        <v>4166.67</v>
      </c>
      <c r="D61" s="16"/>
      <c r="E61" s="8"/>
      <c r="F61" s="4">
        <f t="shared" si="7"/>
        <v>50000.039999999986</v>
      </c>
      <c r="G61" s="6">
        <f t="shared" si="8"/>
        <v>50000.080000000031</v>
      </c>
      <c r="H61" s="4">
        <f t="shared" si="9"/>
        <v>4.0000000044528861E-2</v>
      </c>
      <c r="I61" s="29"/>
      <c r="J61" s="31">
        <f t="shared" si="2"/>
        <v>31200</v>
      </c>
      <c r="K61" s="29"/>
      <c r="L61" s="30">
        <f t="shared" si="1"/>
        <v>0</v>
      </c>
      <c r="M61" s="37">
        <f t="shared" si="3"/>
        <v>50000.080000000031</v>
      </c>
      <c r="N61" s="20" t="s">
        <v>35</v>
      </c>
    </row>
    <row r="62" spans="1:19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N62" s="20"/>
    </row>
    <row r="63" spans="1:19" hidden="1" x14ac:dyDescent="0.25">
      <c r="A63" s="28" t="s">
        <v>12</v>
      </c>
      <c r="B63" s="17"/>
      <c r="C63" s="4"/>
      <c r="D63" s="16">
        <v>46241</v>
      </c>
      <c r="E63" s="55" t="s">
        <v>28</v>
      </c>
      <c r="F63" s="4">
        <f>F61+C63</f>
        <v>50000.039999999986</v>
      </c>
      <c r="G63" s="6" t="e">
        <f>G61+E63</f>
        <v>#VALUE!</v>
      </c>
      <c r="H63" s="4" t="e">
        <f t="shared" si="9"/>
        <v>#VALUE!</v>
      </c>
      <c r="I63" s="4"/>
      <c r="J63" s="4"/>
      <c r="K63" s="4"/>
      <c r="L63" s="4"/>
      <c r="M63" s="34"/>
      <c r="N63" s="20" t="s">
        <v>17</v>
      </c>
    </row>
    <row r="64" spans="1:19" hidden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4:14" ht="45" hidden="1" x14ac:dyDescent="0.25">
      <c r="N65" s="54" t="s">
        <v>29</v>
      </c>
    </row>
  </sheetData>
  <mergeCells count="5">
    <mergeCell ref="A2:N2"/>
    <mergeCell ref="A3:N3"/>
    <mergeCell ref="A4:N4"/>
    <mergeCell ref="M5:M9"/>
    <mergeCell ref="A1:N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227C-7214-4963-91F7-36659A5C9CDB}">
  <sheetPr>
    <tabColor theme="9" tint="-0.249977111117893"/>
  </sheetPr>
  <dimension ref="A1:O96"/>
  <sheetViews>
    <sheetView zoomScale="160" zoomScaleNormal="160" workbookViewId="0">
      <pane ySplit="4" topLeftCell="A5" activePane="bottomLeft" state="frozen"/>
      <selection pane="bottomLeft" activeCell="E7" sqref="E7"/>
    </sheetView>
  </sheetViews>
  <sheetFormatPr defaultRowHeight="15" x14ac:dyDescent="0.25"/>
  <cols>
    <col min="1" max="1" width="23.140625" customWidth="1"/>
    <col min="2" max="2" width="11.28515625" bestFit="1" customWidth="1"/>
    <col min="3" max="3" width="11" bestFit="1" customWidth="1"/>
    <col min="4" max="4" width="11.140625" bestFit="1" customWidth="1"/>
    <col min="5" max="5" width="12.28515625" bestFit="1" customWidth="1"/>
    <col min="6" max="6" width="12.5703125" bestFit="1" customWidth="1"/>
    <col min="7" max="7" width="16.140625" bestFit="1" customWidth="1"/>
    <col min="8" max="9" width="14.28515625" customWidth="1"/>
    <col min="10" max="10" width="33.28515625" style="19" customWidth="1"/>
    <col min="11" max="13" width="11" bestFit="1" customWidth="1"/>
    <col min="14" max="14" width="12" bestFit="1" customWidth="1"/>
  </cols>
  <sheetData>
    <row r="1" spans="1:14" ht="24" customHeight="1" x14ac:dyDescent="0.4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57"/>
      <c r="L1" s="57"/>
      <c r="M1" s="57"/>
      <c r="N1" s="57"/>
    </row>
    <row r="2" spans="1:14" ht="24" customHeight="1" x14ac:dyDescent="0.3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</row>
    <row r="3" spans="1:14" ht="24" customHeight="1" x14ac:dyDescent="0.3">
      <c r="A3" s="58" t="s">
        <v>21</v>
      </c>
      <c r="B3" s="58"/>
      <c r="C3" s="58"/>
      <c r="D3" s="58"/>
      <c r="E3" s="58"/>
      <c r="F3" s="58"/>
      <c r="G3" s="58"/>
      <c r="H3" s="58"/>
      <c r="I3" s="58"/>
      <c r="J3" s="58"/>
    </row>
    <row r="4" spans="1:14" ht="24" customHeight="1" x14ac:dyDescent="0.3">
      <c r="A4" s="58" t="s">
        <v>27</v>
      </c>
      <c r="B4" s="58"/>
      <c r="C4" s="58"/>
      <c r="D4" s="58"/>
      <c r="E4" s="58"/>
      <c r="F4" s="58"/>
      <c r="G4" s="58"/>
      <c r="H4" s="58"/>
      <c r="I4" s="58"/>
      <c r="J4" s="58"/>
    </row>
    <row r="5" spans="1:14" x14ac:dyDescent="0.25">
      <c r="A5" s="1"/>
      <c r="B5" s="2"/>
      <c r="C5" s="2"/>
      <c r="D5" s="2"/>
      <c r="F5" s="2"/>
      <c r="G5" s="2"/>
      <c r="H5" s="2"/>
      <c r="I5" s="2"/>
    </row>
    <row r="6" spans="1:14" x14ac:dyDescent="0.25">
      <c r="A6" t="s">
        <v>0</v>
      </c>
      <c r="E6" s="11">
        <v>50000</v>
      </c>
      <c r="F6" s="44" t="s">
        <v>25</v>
      </c>
      <c r="G6" s="27">
        <f>E6/2</f>
        <v>25000</v>
      </c>
    </row>
    <row r="7" spans="1:14" x14ac:dyDescent="0.25">
      <c r="A7" t="s">
        <v>37</v>
      </c>
      <c r="E7" s="3">
        <f>ROUND((E6/10),2)</f>
        <v>5000</v>
      </c>
      <c r="F7" s="4"/>
      <c r="H7" s="4"/>
      <c r="I7" s="4"/>
    </row>
    <row r="8" spans="1:14" x14ac:dyDescent="0.25">
      <c r="A8" t="s">
        <v>38</v>
      </c>
      <c r="E8" s="3">
        <f>ROUND((E6/22),2)</f>
        <v>2272.73</v>
      </c>
      <c r="F8" s="4"/>
      <c r="H8" s="4"/>
      <c r="I8" s="4"/>
    </row>
    <row r="9" spans="1:14" x14ac:dyDescent="0.25">
      <c r="E9" s="3"/>
    </row>
    <row r="11" spans="1:14" ht="30" x14ac:dyDescent="0.25">
      <c r="A11" s="9" t="s">
        <v>1</v>
      </c>
      <c r="B11" s="9" t="s">
        <v>2</v>
      </c>
      <c r="C11" s="9" t="s">
        <v>3</v>
      </c>
      <c r="D11" s="10" t="s">
        <v>4</v>
      </c>
      <c r="E11" s="10" t="s">
        <v>5</v>
      </c>
      <c r="F11" s="9" t="s">
        <v>6</v>
      </c>
      <c r="G11" s="10" t="s">
        <v>7</v>
      </c>
      <c r="H11" s="9" t="s">
        <v>8</v>
      </c>
      <c r="I11" s="22" t="s">
        <v>19</v>
      </c>
      <c r="J11" s="18" t="s">
        <v>11</v>
      </c>
    </row>
    <row r="12" spans="1:14" ht="15.7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4" ht="15.75" hidden="1" customHeight="1" x14ac:dyDescent="0.25">
      <c r="A13" t="s">
        <v>9</v>
      </c>
      <c r="B13" s="24">
        <v>45534</v>
      </c>
      <c r="C13" s="25">
        <f>E7</f>
        <v>5000</v>
      </c>
      <c r="D13" s="15"/>
      <c r="E13" s="7"/>
      <c r="F13" s="25">
        <f>E7</f>
        <v>5000</v>
      </c>
      <c r="G13" s="6"/>
      <c r="H13" s="22"/>
      <c r="I13" s="22"/>
      <c r="J13" s="22"/>
    </row>
    <row r="14" spans="1:14" hidden="1" x14ac:dyDescent="0.25">
      <c r="A14" t="s">
        <v>9</v>
      </c>
      <c r="B14" s="17">
        <v>45565</v>
      </c>
      <c r="C14" s="4">
        <f>E7</f>
        <v>5000</v>
      </c>
      <c r="D14" s="15"/>
      <c r="E14" s="7"/>
      <c r="F14" s="4">
        <f t="shared" ref="F14:F22" si="0">F13+C14</f>
        <v>10000</v>
      </c>
      <c r="G14" s="6"/>
      <c r="J14" s="20"/>
    </row>
    <row r="15" spans="1:14" hidden="1" x14ac:dyDescent="0.25">
      <c r="A15" t="s">
        <v>9</v>
      </c>
      <c r="B15" s="17">
        <v>45596</v>
      </c>
      <c r="C15" s="4">
        <f>E7</f>
        <v>5000</v>
      </c>
      <c r="D15" s="15"/>
      <c r="E15" s="7"/>
      <c r="F15" s="4">
        <f t="shared" si="0"/>
        <v>15000</v>
      </c>
      <c r="G15" s="6"/>
      <c r="J15" s="20"/>
    </row>
    <row r="16" spans="1:14" hidden="1" x14ac:dyDescent="0.25">
      <c r="A16" t="s">
        <v>9</v>
      </c>
      <c r="B16" s="17">
        <v>45623</v>
      </c>
      <c r="C16" s="4">
        <f>E7</f>
        <v>5000</v>
      </c>
      <c r="D16" s="15"/>
      <c r="E16" s="7"/>
      <c r="F16" s="4">
        <f t="shared" si="0"/>
        <v>20000</v>
      </c>
      <c r="G16" s="6"/>
      <c r="J16" s="20"/>
    </row>
    <row r="17" spans="1:14" hidden="1" x14ac:dyDescent="0.25">
      <c r="A17" t="s">
        <v>9</v>
      </c>
      <c r="B17" s="17">
        <v>45657</v>
      </c>
      <c r="C17" s="4">
        <f>E7</f>
        <v>5000</v>
      </c>
      <c r="D17" s="15"/>
      <c r="E17" s="7"/>
      <c r="F17" s="4">
        <f t="shared" si="0"/>
        <v>25000</v>
      </c>
      <c r="G17" s="6"/>
      <c r="J17" s="20"/>
    </row>
    <row r="18" spans="1:14" hidden="1" x14ac:dyDescent="0.25">
      <c r="A18" t="s">
        <v>9</v>
      </c>
      <c r="B18" s="17">
        <v>45688</v>
      </c>
      <c r="C18" s="4">
        <f>E7</f>
        <v>5000</v>
      </c>
      <c r="D18" s="15"/>
      <c r="E18" s="7"/>
      <c r="F18" s="4">
        <f t="shared" si="0"/>
        <v>30000</v>
      </c>
      <c r="G18" s="6"/>
      <c r="J18" s="20"/>
    </row>
    <row r="19" spans="1:14" hidden="1" x14ac:dyDescent="0.25">
      <c r="A19" t="s">
        <v>9</v>
      </c>
      <c r="B19" s="17">
        <v>45716</v>
      </c>
      <c r="C19" s="4">
        <f>E7</f>
        <v>5000</v>
      </c>
      <c r="D19" s="15"/>
      <c r="E19" s="7"/>
      <c r="F19" s="4">
        <f t="shared" si="0"/>
        <v>35000</v>
      </c>
      <c r="G19" s="6"/>
      <c r="J19" s="20"/>
    </row>
    <row r="20" spans="1:14" hidden="1" x14ac:dyDescent="0.25">
      <c r="A20" t="s">
        <v>9</v>
      </c>
      <c r="B20" s="17">
        <v>45747</v>
      </c>
      <c r="C20" s="4">
        <f>E7</f>
        <v>5000</v>
      </c>
      <c r="D20" s="15"/>
      <c r="E20" s="7"/>
      <c r="F20" s="4">
        <f t="shared" si="0"/>
        <v>40000</v>
      </c>
      <c r="G20" s="6"/>
      <c r="J20" s="20"/>
    </row>
    <row r="21" spans="1:14" hidden="1" x14ac:dyDescent="0.25">
      <c r="A21" t="s">
        <v>9</v>
      </c>
      <c r="B21" s="17">
        <v>45777</v>
      </c>
      <c r="C21" s="4">
        <f>E7</f>
        <v>5000</v>
      </c>
      <c r="D21" s="15"/>
      <c r="E21" s="7"/>
      <c r="F21" s="4">
        <f t="shared" si="0"/>
        <v>45000</v>
      </c>
      <c r="G21" s="6"/>
      <c r="J21" s="21"/>
      <c r="L21" s="4"/>
      <c r="M21" s="4"/>
      <c r="N21" s="4"/>
    </row>
    <row r="22" spans="1:14" s="45" customFormat="1" ht="30" hidden="1" x14ac:dyDescent="0.25">
      <c r="A22" s="45" t="s">
        <v>9</v>
      </c>
      <c r="B22" s="46">
        <v>45807</v>
      </c>
      <c r="C22" s="47">
        <f>E7</f>
        <v>5000</v>
      </c>
      <c r="D22" s="48"/>
      <c r="E22" s="49"/>
      <c r="F22" s="47">
        <f t="shared" si="0"/>
        <v>50000</v>
      </c>
      <c r="G22" s="50"/>
      <c r="H22" s="47"/>
      <c r="I22" s="47"/>
      <c r="J22" s="51" t="s">
        <v>24</v>
      </c>
      <c r="K22" s="47"/>
      <c r="L22" s="47"/>
      <c r="M22" s="47"/>
      <c r="N22" s="47"/>
    </row>
    <row r="23" spans="1:14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4"/>
      <c r="L23" s="4"/>
    </row>
    <row r="24" spans="1:14" s="28" customFormat="1" x14ac:dyDescent="0.25">
      <c r="A24" s="28" t="s">
        <v>10</v>
      </c>
      <c r="B24" s="30"/>
      <c r="C24" s="30"/>
      <c r="D24" s="40">
        <v>45877</v>
      </c>
      <c r="E24" s="41">
        <f>E8</f>
        <v>2272.73</v>
      </c>
      <c r="F24" s="30"/>
      <c r="G24" s="42">
        <f>E24</f>
        <v>2272.73</v>
      </c>
      <c r="H24" s="31">
        <f>G24-F24</f>
        <v>2272.73</v>
      </c>
      <c r="I24" s="31">
        <f>E24</f>
        <v>2272.73</v>
      </c>
      <c r="J24" s="30"/>
      <c r="K24" s="29"/>
      <c r="L24" s="29"/>
    </row>
    <row r="25" spans="1:14" s="28" customFormat="1" x14ac:dyDescent="0.25">
      <c r="A25" s="28" t="s">
        <v>10</v>
      </c>
      <c r="B25" s="30"/>
      <c r="C25" s="30"/>
      <c r="D25" s="40">
        <v>45891</v>
      </c>
      <c r="E25" s="41">
        <f>E8</f>
        <v>2272.73</v>
      </c>
      <c r="F25" s="29">
        <v>0</v>
      </c>
      <c r="G25" s="42">
        <f>G24+E25</f>
        <v>4545.46</v>
      </c>
      <c r="H25" s="29">
        <f>G25-F25</f>
        <v>4545.46</v>
      </c>
      <c r="I25" s="31">
        <f>I24+E25</f>
        <v>4545.46</v>
      </c>
      <c r="J25" s="30"/>
      <c r="K25" s="29"/>
      <c r="L25" s="29"/>
    </row>
    <row r="26" spans="1:14" s="28" customFormat="1" x14ac:dyDescent="0.25">
      <c r="A26" s="28" t="s">
        <v>10</v>
      </c>
      <c r="B26" s="32">
        <v>45899</v>
      </c>
      <c r="C26" s="31">
        <f>E7</f>
        <v>5000</v>
      </c>
      <c r="D26" s="40"/>
      <c r="E26" s="43"/>
      <c r="F26" s="29">
        <f>F25+C26</f>
        <v>5000</v>
      </c>
      <c r="G26" s="42">
        <f>G25+E26</f>
        <v>4545.46</v>
      </c>
      <c r="H26" s="29">
        <f t="shared" ref="H26:H58" si="1">G26-F26</f>
        <v>-454.53999999999996</v>
      </c>
      <c r="I26" s="31">
        <f t="shared" ref="I26:I54" si="2">I25+E26</f>
        <v>4545.46</v>
      </c>
      <c r="J26" s="30"/>
      <c r="K26" s="29"/>
      <c r="L26" s="29"/>
    </row>
    <row r="27" spans="1:14" s="28" customFormat="1" x14ac:dyDescent="0.25">
      <c r="A27" s="28" t="s">
        <v>10</v>
      </c>
      <c r="B27" s="30"/>
      <c r="C27" s="30"/>
      <c r="D27" s="40">
        <v>45905</v>
      </c>
      <c r="E27" s="41">
        <f>E8</f>
        <v>2272.73</v>
      </c>
      <c r="F27" s="29">
        <f t="shared" ref="F27:F58" si="3">F26+C27</f>
        <v>5000</v>
      </c>
      <c r="G27" s="42">
        <f t="shared" ref="G27:G58" si="4">G26+E27</f>
        <v>6818.1900000000005</v>
      </c>
      <c r="H27" s="29">
        <f t="shared" si="1"/>
        <v>1818.1900000000005</v>
      </c>
      <c r="I27" s="31">
        <f t="shared" si="2"/>
        <v>6818.1900000000005</v>
      </c>
      <c r="J27" s="30"/>
      <c r="K27" s="29"/>
      <c r="L27" s="29"/>
    </row>
    <row r="28" spans="1:14" x14ac:dyDescent="0.25">
      <c r="A28" s="28" t="s">
        <v>10</v>
      </c>
      <c r="B28" s="22"/>
      <c r="C28" s="22"/>
      <c r="D28" s="16">
        <v>45919</v>
      </c>
      <c r="E28" s="8">
        <f>E8</f>
        <v>2272.73</v>
      </c>
      <c r="F28" s="4">
        <f t="shared" si="3"/>
        <v>5000</v>
      </c>
      <c r="G28" s="6">
        <f t="shared" si="4"/>
        <v>9090.92</v>
      </c>
      <c r="H28" s="4">
        <f t="shared" si="1"/>
        <v>4090.92</v>
      </c>
      <c r="I28" s="31">
        <f t="shared" si="2"/>
        <v>9090.92</v>
      </c>
      <c r="J28" s="38"/>
      <c r="K28" s="4"/>
      <c r="L28" s="4"/>
    </row>
    <row r="29" spans="1:14" x14ac:dyDescent="0.25">
      <c r="A29" s="28" t="s">
        <v>10</v>
      </c>
      <c r="B29" s="17">
        <v>45930</v>
      </c>
      <c r="C29" s="4">
        <f>E7</f>
        <v>5000</v>
      </c>
      <c r="D29" s="16"/>
      <c r="E29" s="5"/>
      <c r="F29" s="4">
        <f t="shared" si="3"/>
        <v>10000</v>
      </c>
      <c r="G29" s="6">
        <f t="shared" si="4"/>
        <v>9090.92</v>
      </c>
      <c r="H29" s="4">
        <f t="shared" si="1"/>
        <v>-909.07999999999993</v>
      </c>
      <c r="I29" s="31">
        <f t="shared" si="2"/>
        <v>9090.92</v>
      </c>
      <c r="J29" s="20"/>
    </row>
    <row r="30" spans="1:14" x14ac:dyDescent="0.25">
      <c r="A30" s="28" t="s">
        <v>10</v>
      </c>
      <c r="B30" s="17"/>
      <c r="D30" s="16">
        <v>45933</v>
      </c>
      <c r="E30" s="8">
        <f>E8</f>
        <v>2272.73</v>
      </c>
      <c r="F30" s="4">
        <f t="shared" si="3"/>
        <v>10000</v>
      </c>
      <c r="G30" s="6">
        <f t="shared" si="4"/>
        <v>11363.65</v>
      </c>
      <c r="H30" s="4">
        <f t="shared" si="1"/>
        <v>1363.6499999999996</v>
      </c>
      <c r="I30" s="31">
        <f t="shared" si="2"/>
        <v>11363.65</v>
      </c>
      <c r="J30" s="20"/>
    </row>
    <row r="31" spans="1:14" x14ac:dyDescent="0.25">
      <c r="A31" s="28" t="s">
        <v>10</v>
      </c>
      <c r="B31" s="17"/>
      <c r="D31" s="16">
        <v>45947</v>
      </c>
      <c r="E31" s="8">
        <f>E8</f>
        <v>2272.73</v>
      </c>
      <c r="F31" s="4">
        <f t="shared" si="3"/>
        <v>10000</v>
      </c>
      <c r="G31" s="6">
        <f t="shared" si="4"/>
        <v>13636.38</v>
      </c>
      <c r="H31" s="4">
        <f t="shared" si="1"/>
        <v>3636.3799999999992</v>
      </c>
      <c r="I31" s="31">
        <f t="shared" si="2"/>
        <v>13636.38</v>
      </c>
      <c r="J31" s="20"/>
    </row>
    <row r="32" spans="1:14" x14ac:dyDescent="0.25">
      <c r="A32" s="28" t="s">
        <v>10</v>
      </c>
      <c r="B32" s="17"/>
      <c r="D32" s="16">
        <v>45961</v>
      </c>
      <c r="E32" s="8">
        <f>E8</f>
        <v>2272.73</v>
      </c>
      <c r="F32" s="4">
        <f t="shared" si="3"/>
        <v>10000</v>
      </c>
      <c r="G32" s="6">
        <f t="shared" si="4"/>
        <v>15909.109999999999</v>
      </c>
      <c r="H32" s="4">
        <f t="shared" si="1"/>
        <v>5909.1099999999988</v>
      </c>
      <c r="I32" s="31">
        <f t="shared" si="2"/>
        <v>15909.109999999999</v>
      </c>
      <c r="J32" s="20"/>
    </row>
    <row r="33" spans="1:10" x14ac:dyDescent="0.25">
      <c r="A33" s="28" t="s">
        <v>10</v>
      </c>
      <c r="B33" s="17">
        <v>45961</v>
      </c>
      <c r="C33" s="4">
        <f>E7</f>
        <v>5000</v>
      </c>
      <c r="D33" s="16"/>
      <c r="E33" s="5"/>
      <c r="F33" s="4">
        <f t="shared" si="3"/>
        <v>15000</v>
      </c>
      <c r="G33" s="6">
        <f t="shared" si="4"/>
        <v>15909.109999999999</v>
      </c>
      <c r="H33" s="4">
        <f t="shared" si="1"/>
        <v>909.10999999999876</v>
      </c>
      <c r="I33" s="31">
        <f t="shared" si="2"/>
        <v>15909.109999999999</v>
      </c>
      <c r="J33" s="20"/>
    </row>
    <row r="34" spans="1:10" x14ac:dyDescent="0.25">
      <c r="A34" s="28" t="s">
        <v>10</v>
      </c>
      <c r="B34" s="17"/>
      <c r="D34" s="16">
        <v>45975</v>
      </c>
      <c r="E34" s="8">
        <f>E8</f>
        <v>2272.73</v>
      </c>
      <c r="F34" s="4">
        <f t="shared" si="3"/>
        <v>15000</v>
      </c>
      <c r="G34" s="6">
        <f t="shared" si="4"/>
        <v>18181.84</v>
      </c>
      <c r="H34" s="4">
        <f t="shared" si="1"/>
        <v>3181.84</v>
      </c>
      <c r="I34" s="31">
        <f t="shared" si="2"/>
        <v>18181.84</v>
      </c>
      <c r="J34" s="20"/>
    </row>
    <row r="35" spans="1:10" x14ac:dyDescent="0.25">
      <c r="A35" s="28" t="s">
        <v>10</v>
      </c>
      <c r="B35" s="17"/>
      <c r="D35" s="16">
        <v>45987</v>
      </c>
      <c r="E35" s="8">
        <f>E8</f>
        <v>2272.73</v>
      </c>
      <c r="F35" s="4">
        <f t="shared" si="3"/>
        <v>15000</v>
      </c>
      <c r="G35" s="6">
        <f t="shared" si="4"/>
        <v>20454.57</v>
      </c>
      <c r="H35" s="4">
        <f t="shared" si="1"/>
        <v>5454.57</v>
      </c>
      <c r="I35" s="31">
        <f t="shared" si="2"/>
        <v>20454.57</v>
      </c>
      <c r="J35" s="20"/>
    </row>
    <row r="36" spans="1:10" x14ac:dyDescent="0.25">
      <c r="A36" s="28" t="s">
        <v>10</v>
      </c>
      <c r="B36" s="17">
        <v>45987</v>
      </c>
      <c r="C36" s="4">
        <f>E7</f>
        <v>5000</v>
      </c>
      <c r="D36" s="16"/>
      <c r="E36" s="5"/>
      <c r="F36" s="4">
        <f t="shared" si="3"/>
        <v>20000</v>
      </c>
      <c r="G36" s="6">
        <f t="shared" si="4"/>
        <v>20454.57</v>
      </c>
      <c r="H36" s="4">
        <f t="shared" si="1"/>
        <v>454.56999999999971</v>
      </c>
      <c r="I36" s="31">
        <f t="shared" si="2"/>
        <v>20454.57</v>
      </c>
      <c r="J36" s="20"/>
    </row>
    <row r="37" spans="1:10" x14ac:dyDescent="0.25">
      <c r="A37" s="28" t="s">
        <v>10</v>
      </c>
      <c r="B37" s="17"/>
      <c r="D37" s="16">
        <v>46003</v>
      </c>
      <c r="E37" s="8">
        <f>E8</f>
        <v>2272.73</v>
      </c>
      <c r="F37" s="4">
        <f t="shared" si="3"/>
        <v>20000</v>
      </c>
      <c r="G37" s="6">
        <f t="shared" si="4"/>
        <v>22727.3</v>
      </c>
      <c r="H37" s="4">
        <f t="shared" si="1"/>
        <v>2727.2999999999993</v>
      </c>
      <c r="I37" s="31">
        <f t="shared" si="2"/>
        <v>22727.3</v>
      </c>
      <c r="J37" s="20"/>
    </row>
    <row r="38" spans="1:10" x14ac:dyDescent="0.25">
      <c r="A38" s="28" t="s">
        <v>10</v>
      </c>
      <c r="B38" s="17"/>
      <c r="D38" s="16">
        <v>46017</v>
      </c>
      <c r="E38" s="8">
        <f>E8</f>
        <v>2272.73</v>
      </c>
      <c r="F38" s="4">
        <f t="shared" si="3"/>
        <v>20000</v>
      </c>
      <c r="G38" s="6">
        <f t="shared" si="4"/>
        <v>25000.03</v>
      </c>
      <c r="H38" s="4">
        <f t="shared" si="1"/>
        <v>5000.0299999999988</v>
      </c>
      <c r="I38" s="39">
        <f t="shared" si="2"/>
        <v>25000.03</v>
      </c>
      <c r="J38" s="20"/>
    </row>
    <row r="39" spans="1:10" x14ac:dyDescent="0.25">
      <c r="A39" s="28" t="s">
        <v>10</v>
      </c>
      <c r="B39" s="17">
        <v>46022</v>
      </c>
      <c r="C39" s="4">
        <f>E7</f>
        <v>5000</v>
      </c>
      <c r="D39" s="16"/>
      <c r="E39" s="8"/>
      <c r="F39" s="4">
        <f t="shared" si="3"/>
        <v>25000</v>
      </c>
      <c r="G39" s="6">
        <f t="shared" si="4"/>
        <v>25000.03</v>
      </c>
      <c r="H39" s="4">
        <f t="shared" si="1"/>
        <v>2.9999999998835847E-2</v>
      </c>
      <c r="I39" s="39"/>
      <c r="J39" s="20"/>
    </row>
    <row r="40" spans="1:10" x14ac:dyDescent="0.25">
      <c r="A40" s="28" t="s">
        <v>10</v>
      </c>
      <c r="B40" s="17"/>
      <c r="D40" s="16">
        <v>46031</v>
      </c>
      <c r="E40" s="8">
        <f>E8</f>
        <v>2272.73</v>
      </c>
      <c r="F40" s="4">
        <f t="shared" si="3"/>
        <v>25000</v>
      </c>
      <c r="G40" s="6">
        <f t="shared" si="4"/>
        <v>27272.76</v>
      </c>
      <c r="H40" s="4">
        <f t="shared" si="1"/>
        <v>2272.7599999999984</v>
      </c>
      <c r="I40" s="31">
        <f t="shared" si="2"/>
        <v>2272.73</v>
      </c>
      <c r="J40" s="20"/>
    </row>
    <row r="41" spans="1:10" x14ac:dyDescent="0.25">
      <c r="A41" s="28" t="s">
        <v>10</v>
      </c>
      <c r="B41" s="17"/>
      <c r="D41" s="15">
        <v>46045</v>
      </c>
      <c r="E41" s="8">
        <f>E8</f>
        <v>2272.73</v>
      </c>
      <c r="F41" s="4">
        <f t="shared" si="3"/>
        <v>25000</v>
      </c>
      <c r="G41" s="6">
        <f t="shared" si="4"/>
        <v>29545.489999999998</v>
      </c>
      <c r="H41" s="4">
        <f t="shared" si="1"/>
        <v>4545.489999999998</v>
      </c>
      <c r="I41" s="31">
        <f t="shared" si="2"/>
        <v>4545.46</v>
      </c>
      <c r="J41" s="20"/>
    </row>
    <row r="42" spans="1:10" x14ac:dyDescent="0.25">
      <c r="A42" s="28" t="s">
        <v>10</v>
      </c>
      <c r="B42" s="17">
        <v>46052</v>
      </c>
      <c r="C42" s="4">
        <f>E7</f>
        <v>5000</v>
      </c>
      <c r="D42" s="16"/>
      <c r="E42" s="5"/>
      <c r="F42" s="4">
        <f t="shared" si="3"/>
        <v>30000</v>
      </c>
      <c r="G42" s="6">
        <f t="shared" si="4"/>
        <v>29545.489999999998</v>
      </c>
      <c r="H42" s="4">
        <f t="shared" si="1"/>
        <v>-454.51000000000204</v>
      </c>
      <c r="I42" s="31">
        <f t="shared" si="2"/>
        <v>4545.46</v>
      </c>
      <c r="J42" s="20"/>
    </row>
    <row r="43" spans="1:10" x14ac:dyDescent="0.25">
      <c r="A43" s="28" t="s">
        <v>10</v>
      </c>
      <c r="B43" s="17"/>
      <c r="D43" s="16">
        <v>46059</v>
      </c>
      <c r="E43" s="8">
        <f>E8</f>
        <v>2272.73</v>
      </c>
      <c r="F43" s="4">
        <f t="shared" si="3"/>
        <v>30000</v>
      </c>
      <c r="G43" s="6">
        <f t="shared" si="4"/>
        <v>31818.219999999998</v>
      </c>
      <c r="H43" s="4">
        <f t="shared" si="1"/>
        <v>1818.2199999999975</v>
      </c>
      <c r="I43" s="31">
        <f t="shared" si="2"/>
        <v>6818.1900000000005</v>
      </c>
      <c r="J43" s="20"/>
    </row>
    <row r="44" spans="1:10" x14ac:dyDescent="0.25">
      <c r="A44" s="28" t="s">
        <v>10</v>
      </c>
      <c r="B44" s="17"/>
      <c r="D44" s="16">
        <v>46073</v>
      </c>
      <c r="E44" s="8">
        <f>E8</f>
        <v>2272.73</v>
      </c>
      <c r="F44" s="4">
        <f t="shared" si="3"/>
        <v>30000</v>
      </c>
      <c r="G44" s="6">
        <f t="shared" si="4"/>
        <v>34090.949999999997</v>
      </c>
      <c r="H44" s="4">
        <f t="shared" si="1"/>
        <v>4090.9499999999971</v>
      </c>
      <c r="I44" s="31">
        <f t="shared" si="2"/>
        <v>9090.92</v>
      </c>
      <c r="J44" s="20"/>
    </row>
    <row r="45" spans="1:10" x14ac:dyDescent="0.25">
      <c r="A45" s="28" t="s">
        <v>10</v>
      </c>
      <c r="B45" s="17">
        <v>46080</v>
      </c>
      <c r="C45" s="4">
        <f>E7</f>
        <v>5000</v>
      </c>
      <c r="D45" s="16"/>
      <c r="E45" s="5"/>
      <c r="F45" s="4">
        <f t="shared" si="3"/>
        <v>35000</v>
      </c>
      <c r="G45" s="6">
        <f t="shared" si="4"/>
        <v>34090.949999999997</v>
      </c>
      <c r="H45" s="4">
        <f t="shared" si="1"/>
        <v>-909.05000000000291</v>
      </c>
      <c r="I45" s="31">
        <f t="shared" si="2"/>
        <v>9090.92</v>
      </c>
      <c r="J45" s="20"/>
    </row>
    <row r="46" spans="1:10" x14ac:dyDescent="0.25">
      <c r="A46" s="28" t="s">
        <v>10</v>
      </c>
      <c r="B46" s="17"/>
      <c r="D46" s="16">
        <v>46087</v>
      </c>
      <c r="E46" s="8">
        <f>E8</f>
        <v>2272.73</v>
      </c>
      <c r="F46" s="4">
        <f t="shared" si="3"/>
        <v>35000</v>
      </c>
      <c r="G46" s="6">
        <f t="shared" si="4"/>
        <v>36363.68</v>
      </c>
      <c r="H46" s="4">
        <f t="shared" si="1"/>
        <v>1363.6800000000003</v>
      </c>
      <c r="I46" s="31">
        <f t="shared" si="2"/>
        <v>11363.65</v>
      </c>
      <c r="J46" s="20"/>
    </row>
    <row r="47" spans="1:10" x14ac:dyDescent="0.25">
      <c r="A47" s="28" t="s">
        <v>10</v>
      </c>
      <c r="B47" s="17"/>
      <c r="D47" s="16">
        <v>46101</v>
      </c>
      <c r="E47" s="8">
        <f>E8</f>
        <v>2272.73</v>
      </c>
      <c r="F47" s="4">
        <f t="shared" si="3"/>
        <v>35000</v>
      </c>
      <c r="G47" s="6">
        <f t="shared" si="4"/>
        <v>38636.410000000003</v>
      </c>
      <c r="H47" s="4">
        <f t="shared" si="1"/>
        <v>3636.4100000000035</v>
      </c>
      <c r="I47" s="31">
        <f t="shared" si="2"/>
        <v>13636.38</v>
      </c>
      <c r="J47" s="20"/>
    </row>
    <row r="48" spans="1:10" x14ac:dyDescent="0.25">
      <c r="A48" s="28" t="s">
        <v>10</v>
      </c>
      <c r="B48" s="17">
        <v>46112</v>
      </c>
      <c r="C48" s="4">
        <f>E7</f>
        <v>5000</v>
      </c>
      <c r="D48" s="16"/>
      <c r="E48" s="5"/>
      <c r="F48" s="4">
        <f t="shared" si="3"/>
        <v>40000</v>
      </c>
      <c r="G48" s="6">
        <f t="shared" si="4"/>
        <v>38636.410000000003</v>
      </c>
      <c r="H48" s="4">
        <f t="shared" si="1"/>
        <v>-1363.5899999999965</v>
      </c>
      <c r="I48" s="31">
        <f t="shared" si="2"/>
        <v>13636.38</v>
      </c>
      <c r="J48" s="20"/>
    </row>
    <row r="49" spans="1:15" x14ac:dyDescent="0.25">
      <c r="A49" s="28" t="s">
        <v>10</v>
      </c>
      <c r="B49" s="17"/>
      <c r="D49" s="16">
        <v>46115</v>
      </c>
      <c r="E49" s="8">
        <f>E8</f>
        <v>2272.73</v>
      </c>
      <c r="F49" s="4">
        <f t="shared" si="3"/>
        <v>40000</v>
      </c>
      <c r="G49" s="6">
        <f t="shared" si="4"/>
        <v>40909.140000000007</v>
      </c>
      <c r="H49" s="4">
        <f t="shared" si="1"/>
        <v>909.14000000000669</v>
      </c>
      <c r="I49" s="31">
        <f t="shared" si="2"/>
        <v>15909.109999999999</v>
      </c>
      <c r="J49" s="20"/>
    </row>
    <row r="50" spans="1:15" x14ac:dyDescent="0.25">
      <c r="A50" s="28" t="s">
        <v>10</v>
      </c>
      <c r="B50" s="17"/>
      <c r="D50" s="16">
        <v>46129</v>
      </c>
      <c r="E50" s="8">
        <f>E8</f>
        <v>2272.73</v>
      </c>
      <c r="F50" s="4">
        <f t="shared" si="3"/>
        <v>40000</v>
      </c>
      <c r="G50" s="6">
        <f t="shared" si="4"/>
        <v>43181.87000000001</v>
      </c>
      <c r="H50" s="4">
        <f t="shared" si="1"/>
        <v>3181.8700000000099</v>
      </c>
      <c r="I50" s="31">
        <f t="shared" si="2"/>
        <v>18181.84</v>
      </c>
      <c r="J50" s="20"/>
    </row>
    <row r="51" spans="1:15" x14ac:dyDescent="0.25">
      <c r="A51" s="28" t="s">
        <v>10</v>
      </c>
      <c r="B51" s="17">
        <v>46142</v>
      </c>
      <c r="C51" s="4">
        <f>E7</f>
        <v>5000</v>
      </c>
      <c r="D51" s="16"/>
      <c r="E51" s="8"/>
      <c r="F51" s="4">
        <f t="shared" si="3"/>
        <v>45000</v>
      </c>
      <c r="G51" s="6">
        <f t="shared" si="4"/>
        <v>43181.87000000001</v>
      </c>
      <c r="H51" s="4">
        <f t="shared" si="1"/>
        <v>-1818.1299999999901</v>
      </c>
      <c r="I51" s="31">
        <f t="shared" si="2"/>
        <v>18181.84</v>
      </c>
      <c r="J51" s="20"/>
    </row>
    <row r="52" spans="1:15" ht="30" x14ac:dyDescent="0.25">
      <c r="A52" s="28" t="s">
        <v>10</v>
      </c>
      <c r="B52" s="17"/>
      <c r="D52" s="16">
        <f>D50+14</f>
        <v>46143</v>
      </c>
      <c r="E52" s="8">
        <f>E8</f>
        <v>2272.73</v>
      </c>
      <c r="F52" s="4">
        <f t="shared" si="3"/>
        <v>45000</v>
      </c>
      <c r="G52" s="6">
        <f t="shared" si="4"/>
        <v>45454.600000000013</v>
      </c>
      <c r="H52" s="4">
        <f t="shared" si="1"/>
        <v>454.6000000000131</v>
      </c>
      <c r="I52" s="31">
        <f t="shared" si="2"/>
        <v>20454.57</v>
      </c>
      <c r="J52" s="20" t="s">
        <v>18</v>
      </c>
    </row>
    <row r="53" spans="1:15" ht="30" x14ac:dyDescent="0.25">
      <c r="A53" s="28" t="s">
        <v>10</v>
      </c>
      <c r="B53" s="17"/>
      <c r="D53" s="16">
        <v>46157</v>
      </c>
      <c r="E53" s="8">
        <f>E8</f>
        <v>2272.73</v>
      </c>
      <c r="F53" s="4">
        <f t="shared" si="3"/>
        <v>45000</v>
      </c>
      <c r="G53" s="6">
        <f t="shared" si="4"/>
        <v>47727.330000000016</v>
      </c>
      <c r="H53" s="4">
        <f t="shared" si="1"/>
        <v>2727.3300000000163</v>
      </c>
      <c r="I53" s="31">
        <f t="shared" si="2"/>
        <v>22727.3</v>
      </c>
      <c r="J53" s="20" t="s">
        <v>20</v>
      </c>
    </row>
    <row r="54" spans="1:15" x14ac:dyDescent="0.25">
      <c r="A54" s="28" t="s">
        <v>10</v>
      </c>
      <c r="B54" s="17"/>
      <c r="D54" s="16">
        <v>46171</v>
      </c>
      <c r="E54" s="8">
        <f>E8</f>
        <v>2272.73</v>
      </c>
      <c r="F54" s="4">
        <f t="shared" si="3"/>
        <v>45000</v>
      </c>
      <c r="G54" s="6">
        <f t="shared" si="4"/>
        <v>50000.060000000019</v>
      </c>
      <c r="H54" s="4">
        <f t="shared" si="1"/>
        <v>5000.0600000000195</v>
      </c>
      <c r="I54" s="39">
        <f t="shared" si="2"/>
        <v>25000.03</v>
      </c>
      <c r="J54" s="20"/>
      <c r="O54" t="s">
        <v>14</v>
      </c>
    </row>
    <row r="55" spans="1:15" x14ac:dyDescent="0.25">
      <c r="A55" s="28" t="s">
        <v>10</v>
      </c>
      <c r="B55" s="17">
        <v>46171</v>
      </c>
      <c r="C55" s="4">
        <f>C51</f>
        <v>5000</v>
      </c>
      <c r="D55" s="16"/>
      <c r="E55" s="8"/>
      <c r="F55" s="4">
        <f t="shared" si="3"/>
        <v>50000</v>
      </c>
      <c r="G55" s="6">
        <f t="shared" si="4"/>
        <v>50000.060000000019</v>
      </c>
      <c r="H55" s="4"/>
      <c r="I55" s="27"/>
      <c r="J55" s="20"/>
    </row>
    <row r="56" spans="1:15" x14ac:dyDescent="0.25">
      <c r="A56" s="28" t="s">
        <v>10</v>
      </c>
      <c r="B56" s="17"/>
      <c r="D56" s="16">
        <v>46185</v>
      </c>
      <c r="E56" s="8">
        <v>0</v>
      </c>
      <c r="F56" s="4">
        <f t="shared" si="3"/>
        <v>50000</v>
      </c>
      <c r="G56" s="6">
        <f t="shared" si="4"/>
        <v>50000.060000000019</v>
      </c>
      <c r="H56" s="4"/>
      <c r="I56" s="4"/>
      <c r="J56" s="20"/>
    </row>
    <row r="57" spans="1:15" x14ac:dyDescent="0.25">
      <c r="A57" s="28" t="s">
        <v>10</v>
      </c>
      <c r="B57" s="17"/>
      <c r="D57" s="16">
        <v>46199</v>
      </c>
      <c r="E57" s="8">
        <v>0</v>
      </c>
      <c r="F57" s="4">
        <f t="shared" si="3"/>
        <v>50000</v>
      </c>
      <c r="G57" s="6">
        <f t="shared" si="4"/>
        <v>50000.060000000019</v>
      </c>
      <c r="H57" s="4"/>
      <c r="I57" s="4"/>
      <c r="J57" s="20"/>
    </row>
    <row r="58" spans="1:15" ht="30" x14ac:dyDescent="0.25">
      <c r="A58" s="28" t="s">
        <v>10</v>
      </c>
      <c r="B58" s="17">
        <v>46203</v>
      </c>
      <c r="C58" s="4">
        <v>0</v>
      </c>
      <c r="D58" s="16"/>
      <c r="E58" s="8"/>
      <c r="F58" s="4">
        <f t="shared" si="3"/>
        <v>50000</v>
      </c>
      <c r="G58" s="6">
        <f t="shared" si="4"/>
        <v>50000.060000000019</v>
      </c>
      <c r="H58" s="4">
        <f t="shared" si="1"/>
        <v>6.0000000019499566E-2</v>
      </c>
      <c r="I58" s="4"/>
      <c r="J58" s="20" t="s">
        <v>35</v>
      </c>
    </row>
    <row r="59" spans="1:15" x14ac:dyDescent="0.25">
      <c r="A59" s="12"/>
      <c r="B59" s="12"/>
      <c r="C59" s="12"/>
      <c r="D59" s="12"/>
      <c r="E59" s="12"/>
      <c r="F59" s="12"/>
      <c r="G59" s="12"/>
      <c r="H59" s="12"/>
      <c r="I59" s="12"/>
    </row>
    <row r="60" spans="1:15" hidden="1" x14ac:dyDescent="0.25">
      <c r="A60" s="28" t="s">
        <v>12</v>
      </c>
      <c r="D60" s="52">
        <v>46213</v>
      </c>
      <c r="E60" s="6">
        <v>0</v>
      </c>
      <c r="F60" s="4">
        <f t="shared" ref="F60:F94" si="5">F59+C60</f>
        <v>0</v>
      </c>
      <c r="G60" s="6">
        <f t="shared" ref="G60:G67" si="6">G59+E60</f>
        <v>0</v>
      </c>
      <c r="H60" s="4">
        <f t="shared" ref="H60:H67" si="7">G60-F60</f>
        <v>0</v>
      </c>
      <c r="I60" s="31">
        <f>E60</f>
        <v>0</v>
      </c>
      <c r="J60" s="26"/>
    </row>
    <row r="61" spans="1:15" hidden="1" x14ac:dyDescent="0.25">
      <c r="A61" s="28" t="s">
        <v>12</v>
      </c>
      <c r="D61" s="52">
        <v>46227</v>
      </c>
      <c r="E61" s="6">
        <v>0</v>
      </c>
      <c r="F61" s="4">
        <f t="shared" si="5"/>
        <v>0</v>
      </c>
      <c r="G61" s="6">
        <f t="shared" si="6"/>
        <v>0</v>
      </c>
      <c r="H61" s="4">
        <f t="shared" si="7"/>
        <v>0</v>
      </c>
      <c r="I61" s="31">
        <f t="shared" ref="I61:I63" si="8">E61</f>
        <v>0</v>
      </c>
    </row>
    <row r="62" spans="1:15" hidden="1" x14ac:dyDescent="0.25">
      <c r="A62" s="28" t="s">
        <v>12</v>
      </c>
      <c r="B62" s="23">
        <v>46233</v>
      </c>
      <c r="C62" s="4">
        <v>0</v>
      </c>
      <c r="D62" s="53"/>
      <c r="E62" s="6"/>
      <c r="F62" s="4">
        <f t="shared" si="5"/>
        <v>0</v>
      </c>
      <c r="G62" s="6">
        <f t="shared" si="6"/>
        <v>0</v>
      </c>
      <c r="H62" s="4">
        <f t="shared" si="7"/>
        <v>0</v>
      </c>
      <c r="I62" s="31">
        <f t="shared" si="8"/>
        <v>0</v>
      </c>
    </row>
    <row r="63" spans="1:15" hidden="1" x14ac:dyDescent="0.25">
      <c r="A63" s="28" t="s">
        <v>12</v>
      </c>
      <c r="D63" s="52">
        <v>46241</v>
      </c>
      <c r="E63" s="6">
        <f>E8</f>
        <v>2272.73</v>
      </c>
      <c r="F63" s="4">
        <f t="shared" si="5"/>
        <v>0</v>
      </c>
      <c r="G63" s="6">
        <f t="shared" si="6"/>
        <v>2272.73</v>
      </c>
      <c r="H63" s="4">
        <f t="shared" si="7"/>
        <v>2272.73</v>
      </c>
      <c r="I63" s="31">
        <f t="shared" si="8"/>
        <v>2272.73</v>
      </c>
    </row>
    <row r="64" spans="1:15" hidden="1" x14ac:dyDescent="0.25">
      <c r="A64" s="28" t="s">
        <v>12</v>
      </c>
      <c r="D64" s="52">
        <v>46255</v>
      </c>
      <c r="E64" s="6">
        <f>E8</f>
        <v>2272.73</v>
      </c>
      <c r="F64" s="4">
        <f t="shared" si="5"/>
        <v>0</v>
      </c>
      <c r="G64" s="6">
        <f t="shared" si="6"/>
        <v>4545.46</v>
      </c>
      <c r="H64" s="4">
        <f t="shared" si="7"/>
        <v>4545.46</v>
      </c>
      <c r="I64" s="31">
        <f>I63+E64</f>
        <v>4545.46</v>
      </c>
    </row>
    <row r="65" spans="1:9" hidden="1" x14ac:dyDescent="0.25">
      <c r="A65" s="28" t="s">
        <v>12</v>
      </c>
      <c r="B65" s="23">
        <v>46264</v>
      </c>
      <c r="C65" s="4">
        <f>E7</f>
        <v>5000</v>
      </c>
      <c r="D65" s="53"/>
      <c r="E65" s="6"/>
      <c r="F65" s="4">
        <f t="shared" si="5"/>
        <v>5000</v>
      </c>
      <c r="G65" s="6">
        <f t="shared" si="6"/>
        <v>4545.46</v>
      </c>
      <c r="H65" s="4">
        <f t="shared" si="7"/>
        <v>-454.53999999999996</v>
      </c>
      <c r="I65" s="31">
        <f>I64+E65</f>
        <v>4545.46</v>
      </c>
    </row>
    <row r="66" spans="1:9" hidden="1" x14ac:dyDescent="0.25">
      <c r="A66" s="28" t="s">
        <v>12</v>
      </c>
      <c r="D66" s="52">
        <v>46269</v>
      </c>
      <c r="E66" s="6">
        <f>E8</f>
        <v>2272.73</v>
      </c>
      <c r="F66" s="4">
        <f t="shared" si="5"/>
        <v>5000</v>
      </c>
      <c r="G66" s="6">
        <f t="shared" si="6"/>
        <v>6818.1900000000005</v>
      </c>
      <c r="H66" s="4">
        <f t="shared" si="7"/>
        <v>1818.1900000000005</v>
      </c>
      <c r="I66" s="31">
        <f t="shared" ref="I66:I93" si="9">I65+E66</f>
        <v>6818.1900000000005</v>
      </c>
    </row>
    <row r="67" spans="1:9" hidden="1" x14ac:dyDescent="0.25">
      <c r="A67" s="28" t="s">
        <v>12</v>
      </c>
      <c r="D67" s="52">
        <v>46283</v>
      </c>
      <c r="E67" s="6">
        <f>E8</f>
        <v>2272.73</v>
      </c>
      <c r="F67" s="4">
        <f t="shared" si="5"/>
        <v>5000</v>
      </c>
      <c r="G67" s="6">
        <f t="shared" si="6"/>
        <v>9090.92</v>
      </c>
      <c r="H67" s="4">
        <f t="shared" si="7"/>
        <v>4090.92</v>
      </c>
      <c r="I67" s="31">
        <f t="shared" si="9"/>
        <v>9090.92</v>
      </c>
    </row>
    <row r="68" spans="1:9" hidden="1" x14ac:dyDescent="0.25">
      <c r="A68" s="28" t="s">
        <v>12</v>
      </c>
      <c r="B68" s="23">
        <v>46295</v>
      </c>
      <c r="C68" s="4">
        <f>E7</f>
        <v>5000</v>
      </c>
      <c r="D68" s="53"/>
      <c r="E68" s="6"/>
      <c r="F68" s="4">
        <f t="shared" si="5"/>
        <v>10000</v>
      </c>
      <c r="G68" s="6">
        <f t="shared" ref="G68:G71" si="10">G67+E68</f>
        <v>9090.92</v>
      </c>
      <c r="H68" s="4">
        <f t="shared" ref="H68:H71" si="11">G68-F68</f>
        <v>-909.07999999999993</v>
      </c>
      <c r="I68" s="31">
        <f t="shared" si="9"/>
        <v>9090.92</v>
      </c>
    </row>
    <row r="69" spans="1:9" hidden="1" x14ac:dyDescent="0.25">
      <c r="A69" s="28" t="s">
        <v>12</v>
      </c>
      <c r="D69" s="52">
        <v>46297</v>
      </c>
      <c r="E69" s="6">
        <f>E8</f>
        <v>2272.73</v>
      </c>
      <c r="F69" s="4">
        <f t="shared" si="5"/>
        <v>10000</v>
      </c>
      <c r="G69" s="6">
        <f t="shared" si="10"/>
        <v>11363.65</v>
      </c>
      <c r="H69" s="4">
        <f t="shared" si="11"/>
        <v>1363.6499999999996</v>
      </c>
      <c r="I69" s="31">
        <f t="shared" si="9"/>
        <v>11363.65</v>
      </c>
    </row>
    <row r="70" spans="1:9" hidden="1" x14ac:dyDescent="0.25">
      <c r="A70" s="28" t="s">
        <v>12</v>
      </c>
      <c r="D70" s="52">
        <v>46311</v>
      </c>
      <c r="E70" s="6">
        <f>$E$8</f>
        <v>2272.73</v>
      </c>
      <c r="F70" s="4">
        <f t="shared" si="5"/>
        <v>10000</v>
      </c>
      <c r="G70" s="6">
        <f t="shared" si="10"/>
        <v>13636.38</v>
      </c>
      <c r="H70" s="4">
        <f t="shared" si="11"/>
        <v>3636.3799999999992</v>
      </c>
      <c r="I70" s="31">
        <f t="shared" si="9"/>
        <v>13636.38</v>
      </c>
    </row>
    <row r="71" spans="1:9" hidden="1" x14ac:dyDescent="0.25">
      <c r="A71" s="28" t="s">
        <v>12</v>
      </c>
      <c r="D71" s="52">
        <v>46325</v>
      </c>
      <c r="E71" s="6">
        <f t="shared" ref="E71:E93" si="12">$E$8</f>
        <v>2272.73</v>
      </c>
      <c r="F71" s="4">
        <f t="shared" si="5"/>
        <v>10000</v>
      </c>
      <c r="G71" s="6">
        <f t="shared" si="10"/>
        <v>15909.109999999999</v>
      </c>
      <c r="H71" s="4">
        <f t="shared" si="11"/>
        <v>5909.1099999999988</v>
      </c>
      <c r="I71" s="31">
        <f t="shared" si="9"/>
        <v>15909.109999999999</v>
      </c>
    </row>
    <row r="72" spans="1:9" hidden="1" x14ac:dyDescent="0.25">
      <c r="A72" s="28" t="s">
        <v>12</v>
      </c>
      <c r="B72" s="23">
        <v>46325</v>
      </c>
      <c r="C72" s="4">
        <f>E7</f>
        <v>5000</v>
      </c>
      <c r="D72" s="52"/>
      <c r="E72" s="6"/>
      <c r="F72" s="4">
        <f t="shared" si="5"/>
        <v>15000</v>
      </c>
      <c r="G72" s="6">
        <f t="shared" ref="G72" si="13">G71+E72</f>
        <v>15909.109999999999</v>
      </c>
      <c r="H72" s="4">
        <f t="shared" ref="H72" si="14">G72-F72</f>
        <v>909.10999999999876</v>
      </c>
      <c r="I72" s="31">
        <f t="shared" si="9"/>
        <v>15909.109999999999</v>
      </c>
    </row>
    <row r="73" spans="1:9" hidden="1" x14ac:dyDescent="0.25">
      <c r="A73" s="28" t="s">
        <v>12</v>
      </c>
      <c r="D73" s="52">
        <f>D71+14</f>
        <v>46339</v>
      </c>
      <c r="E73" s="6">
        <f t="shared" si="12"/>
        <v>2272.73</v>
      </c>
      <c r="F73" s="4">
        <f t="shared" si="5"/>
        <v>15000</v>
      </c>
      <c r="G73" s="6">
        <f>G71+E73</f>
        <v>18181.84</v>
      </c>
      <c r="H73" s="4">
        <f t="shared" ref="H73:H77" si="15">G73-F73</f>
        <v>3181.84</v>
      </c>
      <c r="I73" s="31">
        <f t="shared" si="9"/>
        <v>18181.84</v>
      </c>
    </row>
    <row r="74" spans="1:9" hidden="1" x14ac:dyDescent="0.25">
      <c r="A74" s="28" t="s">
        <v>12</v>
      </c>
      <c r="D74" s="52">
        <f t="shared" ref="D74:D93" si="16">D73+14</f>
        <v>46353</v>
      </c>
      <c r="E74" s="6">
        <f t="shared" si="12"/>
        <v>2272.73</v>
      </c>
      <c r="F74" s="4">
        <f t="shared" si="5"/>
        <v>15000</v>
      </c>
      <c r="G74" s="6">
        <f t="shared" ref="G74:G77" si="17">G73+E74</f>
        <v>20454.57</v>
      </c>
      <c r="H74" s="4">
        <f t="shared" si="15"/>
        <v>5454.57</v>
      </c>
      <c r="I74" s="31">
        <f t="shared" si="9"/>
        <v>20454.57</v>
      </c>
    </row>
    <row r="75" spans="1:9" hidden="1" x14ac:dyDescent="0.25">
      <c r="A75" s="28" t="s">
        <v>12</v>
      </c>
      <c r="B75" s="23">
        <v>46356</v>
      </c>
      <c r="C75" s="4">
        <f>E7</f>
        <v>5000</v>
      </c>
      <c r="D75" s="52"/>
      <c r="E75" s="6"/>
      <c r="F75" s="4">
        <f t="shared" si="5"/>
        <v>20000</v>
      </c>
      <c r="G75" s="6">
        <f t="shared" ref="G75" si="18">G74+E75</f>
        <v>20454.57</v>
      </c>
      <c r="H75" s="4">
        <f t="shared" ref="H75" si="19">G75-F75</f>
        <v>454.56999999999971</v>
      </c>
      <c r="I75" s="31">
        <f t="shared" si="9"/>
        <v>20454.57</v>
      </c>
    </row>
    <row r="76" spans="1:9" hidden="1" x14ac:dyDescent="0.25">
      <c r="A76" s="28" t="s">
        <v>12</v>
      </c>
      <c r="D76" s="52">
        <f>D74+14</f>
        <v>46367</v>
      </c>
      <c r="E76" s="6">
        <f t="shared" si="12"/>
        <v>2272.73</v>
      </c>
      <c r="F76" s="4">
        <f t="shared" si="5"/>
        <v>20000</v>
      </c>
      <c r="G76" s="6">
        <f>G74+E76</f>
        <v>22727.3</v>
      </c>
      <c r="H76" s="4">
        <f t="shared" si="15"/>
        <v>2727.2999999999993</v>
      </c>
      <c r="I76" s="31">
        <f t="shared" si="9"/>
        <v>22727.3</v>
      </c>
    </row>
    <row r="77" spans="1:9" hidden="1" x14ac:dyDescent="0.25">
      <c r="A77" s="28" t="s">
        <v>12</v>
      </c>
      <c r="D77" s="52">
        <f t="shared" si="16"/>
        <v>46381</v>
      </c>
      <c r="E77" s="6">
        <f t="shared" si="12"/>
        <v>2272.73</v>
      </c>
      <c r="F77" s="4">
        <f t="shared" si="5"/>
        <v>20000</v>
      </c>
      <c r="G77" s="6">
        <f t="shared" si="17"/>
        <v>25000.03</v>
      </c>
      <c r="H77" s="4">
        <f t="shared" si="15"/>
        <v>5000.0299999999988</v>
      </c>
      <c r="I77" s="39">
        <f t="shared" si="9"/>
        <v>25000.03</v>
      </c>
    </row>
    <row r="78" spans="1:9" hidden="1" x14ac:dyDescent="0.25">
      <c r="A78" s="28" t="s">
        <v>12</v>
      </c>
      <c r="B78" s="23">
        <v>46387</v>
      </c>
      <c r="C78" s="3">
        <f>E7</f>
        <v>5000</v>
      </c>
      <c r="D78" s="52"/>
      <c r="E78" s="6"/>
      <c r="F78" s="4">
        <f t="shared" si="5"/>
        <v>25000</v>
      </c>
      <c r="G78" s="6">
        <f t="shared" ref="G78:G94" si="20">G77+E78</f>
        <v>25000.03</v>
      </c>
      <c r="H78" s="4">
        <f t="shared" ref="H78:H94" si="21">G78-F78</f>
        <v>2.9999999998835847E-2</v>
      </c>
      <c r="I78" s="31"/>
    </row>
    <row r="79" spans="1:9" hidden="1" x14ac:dyDescent="0.25">
      <c r="A79" s="28" t="s">
        <v>12</v>
      </c>
      <c r="C79" s="3"/>
      <c r="D79" s="52">
        <f>D77+14</f>
        <v>46395</v>
      </c>
      <c r="E79" s="6">
        <f t="shared" si="12"/>
        <v>2272.73</v>
      </c>
      <c r="F79" s="4">
        <f t="shared" si="5"/>
        <v>25000</v>
      </c>
      <c r="G79" s="6">
        <f t="shared" si="20"/>
        <v>27272.76</v>
      </c>
      <c r="H79" s="4">
        <f t="shared" si="21"/>
        <v>2272.7599999999984</v>
      </c>
      <c r="I79" s="31">
        <f t="shared" si="9"/>
        <v>2272.73</v>
      </c>
    </row>
    <row r="80" spans="1:9" hidden="1" x14ac:dyDescent="0.25">
      <c r="A80" s="28" t="s">
        <v>12</v>
      </c>
      <c r="C80" s="3"/>
      <c r="D80" s="52">
        <f t="shared" si="16"/>
        <v>46409</v>
      </c>
      <c r="E80" s="6">
        <f t="shared" si="12"/>
        <v>2272.73</v>
      </c>
      <c r="F80" s="4">
        <f t="shared" si="5"/>
        <v>25000</v>
      </c>
      <c r="G80" s="6">
        <f t="shared" si="20"/>
        <v>29545.489999999998</v>
      </c>
      <c r="H80" s="4">
        <f t="shared" si="21"/>
        <v>4545.489999999998</v>
      </c>
      <c r="I80" s="31">
        <f t="shared" si="9"/>
        <v>4545.46</v>
      </c>
    </row>
    <row r="81" spans="1:9" hidden="1" x14ac:dyDescent="0.25">
      <c r="A81" s="28" t="s">
        <v>12</v>
      </c>
      <c r="B81" s="23">
        <v>46418</v>
      </c>
      <c r="C81" s="3">
        <f>E7</f>
        <v>5000</v>
      </c>
      <c r="D81" s="52"/>
      <c r="E81" s="6"/>
      <c r="F81" s="4">
        <f t="shared" si="5"/>
        <v>30000</v>
      </c>
      <c r="G81" s="6">
        <f t="shared" si="20"/>
        <v>29545.489999999998</v>
      </c>
      <c r="H81" s="4">
        <f t="shared" si="21"/>
        <v>-454.51000000000204</v>
      </c>
      <c r="I81" s="31">
        <f t="shared" si="9"/>
        <v>4545.46</v>
      </c>
    </row>
    <row r="82" spans="1:9" hidden="1" x14ac:dyDescent="0.25">
      <c r="A82" s="28" t="s">
        <v>12</v>
      </c>
      <c r="C82" s="3"/>
      <c r="D82" s="52">
        <f>D80+14</f>
        <v>46423</v>
      </c>
      <c r="E82" s="6">
        <f t="shared" si="12"/>
        <v>2272.73</v>
      </c>
      <c r="F82" s="4">
        <f t="shared" si="5"/>
        <v>30000</v>
      </c>
      <c r="G82" s="6">
        <f t="shared" si="20"/>
        <v>31818.219999999998</v>
      </c>
      <c r="H82" s="4">
        <f t="shared" si="21"/>
        <v>1818.2199999999975</v>
      </c>
      <c r="I82" s="31">
        <f t="shared" si="9"/>
        <v>6818.1900000000005</v>
      </c>
    </row>
    <row r="83" spans="1:9" hidden="1" x14ac:dyDescent="0.25">
      <c r="A83" s="28" t="s">
        <v>12</v>
      </c>
      <c r="C83" s="3"/>
      <c r="D83" s="52">
        <f t="shared" si="16"/>
        <v>46437</v>
      </c>
      <c r="E83" s="6">
        <f t="shared" si="12"/>
        <v>2272.73</v>
      </c>
      <c r="F83" s="4">
        <f t="shared" si="5"/>
        <v>30000</v>
      </c>
      <c r="G83" s="6">
        <f t="shared" si="20"/>
        <v>34090.949999999997</v>
      </c>
      <c r="H83" s="4">
        <f t="shared" si="21"/>
        <v>4090.9499999999971</v>
      </c>
      <c r="I83" s="31">
        <f t="shared" si="9"/>
        <v>9090.92</v>
      </c>
    </row>
    <row r="84" spans="1:9" hidden="1" x14ac:dyDescent="0.25">
      <c r="A84" s="28" t="s">
        <v>12</v>
      </c>
      <c r="B84" s="23">
        <v>46446</v>
      </c>
      <c r="C84" s="3">
        <f>E7</f>
        <v>5000</v>
      </c>
      <c r="D84" s="52"/>
      <c r="E84" s="6"/>
      <c r="F84" s="4">
        <f t="shared" si="5"/>
        <v>35000</v>
      </c>
      <c r="G84" s="6">
        <f t="shared" si="20"/>
        <v>34090.949999999997</v>
      </c>
      <c r="H84" s="4">
        <f t="shared" si="21"/>
        <v>-909.05000000000291</v>
      </c>
      <c r="I84" s="31">
        <f t="shared" si="9"/>
        <v>9090.92</v>
      </c>
    </row>
    <row r="85" spans="1:9" hidden="1" x14ac:dyDescent="0.25">
      <c r="A85" s="28" t="s">
        <v>12</v>
      </c>
      <c r="C85" s="3"/>
      <c r="D85" s="52">
        <f>D83+14</f>
        <v>46451</v>
      </c>
      <c r="E85" s="6">
        <f t="shared" si="12"/>
        <v>2272.73</v>
      </c>
      <c r="F85" s="4">
        <f t="shared" si="5"/>
        <v>35000</v>
      </c>
      <c r="G85" s="6">
        <f t="shared" si="20"/>
        <v>36363.68</v>
      </c>
      <c r="H85" s="4">
        <f t="shared" si="21"/>
        <v>1363.6800000000003</v>
      </c>
      <c r="I85" s="31">
        <f t="shared" si="9"/>
        <v>11363.65</v>
      </c>
    </row>
    <row r="86" spans="1:9" hidden="1" x14ac:dyDescent="0.25">
      <c r="A86" s="28" t="s">
        <v>12</v>
      </c>
      <c r="C86" s="3"/>
      <c r="D86" s="52">
        <f t="shared" si="16"/>
        <v>46465</v>
      </c>
      <c r="E86" s="6">
        <f t="shared" si="12"/>
        <v>2272.73</v>
      </c>
      <c r="F86" s="4">
        <f t="shared" si="5"/>
        <v>35000</v>
      </c>
      <c r="G86" s="6">
        <f t="shared" si="20"/>
        <v>38636.410000000003</v>
      </c>
      <c r="H86" s="4">
        <f t="shared" si="21"/>
        <v>3636.4100000000035</v>
      </c>
      <c r="I86" s="31">
        <f t="shared" si="9"/>
        <v>13636.38</v>
      </c>
    </row>
    <row r="87" spans="1:9" hidden="1" x14ac:dyDescent="0.25">
      <c r="A87" s="28" t="s">
        <v>12</v>
      </c>
      <c r="B87" s="23">
        <v>46477</v>
      </c>
      <c r="C87" s="3">
        <f>E7</f>
        <v>5000</v>
      </c>
      <c r="D87" s="52"/>
      <c r="E87" s="6"/>
      <c r="F87" s="4">
        <f t="shared" si="5"/>
        <v>40000</v>
      </c>
      <c r="G87" s="6">
        <f t="shared" si="20"/>
        <v>38636.410000000003</v>
      </c>
      <c r="H87" s="4">
        <f t="shared" si="21"/>
        <v>-1363.5899999999965</v>
      </c>
      <c r="I87" s="31">
        <f t="shared" si="9"/>
        <v>13636.38</v>
      </c>
    </row>
    <row r="88" spans="1:9" hidden="1" x14ac:dyDescent="0.25">
      <c r="A88" s="28" t="s">
        <v>12</v>
      </c>
      <c r="C88" s="3"/>
      <c r="D88" s="52">
        <f>D86+14</f>
        <v>46479</v>
      </c>
      <c r="E88" s="6">
        <f t="shared" si="12"/>
        <v>2272.73</v>
      </c>
      <c r="F88" s="4">
        <f t="shared" si="5"/>
        <v>40000</v>
      </c>
      <c r="G88" s="6">
        <f t="shared" si="20"/>
        <v>40909.140000000007</v>
      </c>
      <c r="H88" s="4">
        <f t="shared" si="21"/>
        <v>909.14000000000669</v>
      </c>
      <c r="I88" s="31">
        <f t="shared" si="9"/>
        <v>15909.109999999999</v>
      </c>
    </row>
    <row r="89" spans="1:9" hidden="1" x14ac:dyDescent="0.25">
      <c r="A89" s="28" t="s">
        <v>12</v>
      </c>
      <c r="C89" s="3"/>
      <c r="D89" s="52">
        <f t="shared" si="16"/>
        <v>46493</v>
      </c>
      <c r="E89" s="6">
        <f t="shared" si="12"/>
        <v>2272.73</v>
      </c>
      <c r="F89" s="4">
        <f t="shared" si="5"/>
        <v>40000</v>
      </c>
      <c r="G89" s="6">
        <f t="shared" si="20"/>
        <v>43181.87000000001</v>
      </c>
      <c r="H89" s="4">
        <f t="shared" si="21"/>
        <v>3181.8700000000099</v>
      </c>
      <c r="I89" s="31">
        <f t="shared" si="9"/>
        <v>18181.84</v>
      </c>
    </row>
    <row r="90" spans="1:9" hidden="1" x14ac:dyDescent="0.25">
      <c r="A90" s="28" t="s">
        <v>12</v>
      </c>
      <c r="C90" s="3"/>
      <c r="D90" s="52">
        <f t="shared" si="16"/>
        <v>46507</v>
      </c>
      <c r="E90" s="6">
        <f t="shared" si="12"/>
        <v>2272.73</v>
      </c>
      <c r="F90" s="4">
        <f t="shared" si="5"/>
        <v>40000</v>
      </c>
      <c r="G90" s="6">
        <f t="shared" si="20"/>
        <v>45454.600000000013</v>
      </c>
      <c r="H90" s="4">
        <f t="shared" si="21"/>
        <v>5454.6000000000131</v>
      </c>
      <c r="I90" s="31">
        <f t="shared" si="9"/>
        <v>20454.57</v>
      </c>
    </row>
    <row r="91" spans="1:9" hidden="1" x14ac:dyDescent="0.25">
      <c r="A91" s="28" t="s">
        <v>12</v>
      </c>
      <c r="B91" s="23">
        <v>46507</v>
      </c>
      <c r="C91" s="3">
        <f>E7</f>
        <v>5000</v>
      </c>
      <c r="D91" s="52"/>
      <c r="E91" s="6"/>
      <c r="F91" s="4">
        <f t="shared" si="5"/>
        <v>45000</v>
      </c>
      <c r="G91" s="6">
        <f t="shared" si="20"/>
        <v>45454.600000000013</v>
      </c>
      <c r="H91" s="4">
        <f t="shared" si="21"/>
        <v>454.6000000000131</v>
      </c>
      <c r="I91" s="31">
        <f t="shared" si="9"/>
        <v>20454.57</v>
      </c>
    </row>
    <row r="92" spans="1:9" hidden="1" x14ac:dyDescent="0.25">
      <c r="A92" s="28" t="s">
        <v>12</v>
      </c>
      <c r="C92" s="3"/>
      <c r="D92" s="52">
        <f>D90+14</f>
        <v>46521</v>
      </c>
      <c r="E92" s="6">
        <f t="shared" si="12"/>
        <v>2272.73</v>
      </c>
      <c r="F92" s="4">
        <f t="shared" si="5"/>
        <v>45000</v>
      </c>
      <c r="G92" s="6">
        <f t="shared" si="20"/>
        <v>47727.330000000016</v>
      </c>
      <c r="H92" s="4">
        <f t="shared" si="21"/>
        <v>2727.3300000000163</v>
      </c>
      <c r="I92" s="31">
        <f t="shared" si="9"/>
        <v>22727.3</v>
      </c>
    </row>
    <row r="93" spans="1:9" hidden="1" x14ac:dyDescent="0.25">
      <c r="A93" s="28" t="s">
        <v>12</v>
      </c>
      <c r="C93" s="3"/>
      <c r="D93" s="52">
        <f t="shared" si="16"/>
        <v>46535</v>
      </c>
      <c r="E93" s="6">
        <f t="shared" si="12"/>
        <v>2272.73</v>
      </c>
      <c r="F93" s="4">
        <f t="shared" si="5"/>
        <v>45000</v>
      </c>
      <c r="G93" s="6">
        <f t="shared" si="20"/>
        <v>50000.060000000019</v>
      </c>
      <c r="H93" s="4">
        <f t="shared" si="21"/>
        <v>5000.0600000000195</v>
      </c>
      <c r="I93" s="39">
        <f t="shared" si="9"/>
        <v>25000.03</v>
      </c>
    </row>
    <row r="94" spans="1:9" hidden="1" x14ac:dyDescent="0.25">
      <c r="A94" s="28" t="s">
        <v>12</v>
      </c>
      <c r="B94" s="23">
        <v>46538</v>
      </c>
      <c r="C94" s="3">
        <f>E7</f>
        <v>5000</v>
      </c>
      <c r="D94" s="52"/>
      <c r="E94" s="6"/>
      <c r="F94" s="4">
        <f t="shared" si="5"/>
        <v>50000</v>
      </c>
      <c r="G94" s="6">
        <f t="shared" si="20"/>
        <v>50000.060000000019</v>
      </c>
      <c r="H94" s="4">
        <f t="shared" si="21"/>
        <v>6.0000000019499566E-2</v>
      </c>
      <c r="I94" s="31"/>
    </row>
    <row r="95" spans="1:9" hidden="1" x14ac:dyDescent="0.25"/>
    <row r="96" spans="1:9" hidden="1" x14ac:dyDescent="0.25"/>
  </sheetData>
  <mergeCells count="4">
    <mergeCell ref="A2:J2"/>
    <mergeCell ref="A3:J3"/>
    <mergeCell ref="A4:J4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 pay 0801-0531 defer</vt:lpstr>
      <vt:lpstr>22 pay 0801-0531 no defer</vt:lpstr>
    </vt:vector>
  </TitlesOfParts>
  <Company>University of Southern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Will, Sarah K</dc:creator>
  <cp:lastModifiedBy>Will, Sarah K</cp:lastModifiedBy>
  <dcterms:created xsi:type="dcterms:W3CDTF">2025-02-22T16:24:39Z</dcterms:created>
  <dcterms:modified xsi:type="dcterms:W3CDTF">2025-05-16T18:55:19Z</dcterms:modified>
</cp:coreProperties>
</file>