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kwedgewood\Downloads\"/>
    </mc:Choice>
  </mc:AlternateContent>
  <xr:revisionPtr revIDLastSave="0" documentId="8_{0212D686-F728-4A5B-B376-91F81CA403C1}" xr6:coauthVersionLast="47" xr6:coauthVersionMax="47" xr10:uidLastSave="{00000000-0000-0000-0000-000000000000}"/>
  <workbookProtection workbookAlgorithmName="SHA-512" workbookHashValue="1otrhg2lCe3Gb4Ej+0++p3X7lDyA22DrFgs+9bCi+8g+5sd0cUXaSF2SDXnVcTnQfFB80tQXorYcc5iQu44vWA==" workbookSaltValue="VqsNvk5qnWRWnrps4u0GaA==" workbookSpinCount="100000" lockStructure="1"/>
  <bookViews>
    <workbookView xWindow="20370" yWindow="-1860" windowWidth="29040" windowHeight="16440" xr2:uid="{F708386E-3593-49F3-95EA-81C01EF5EA49}"/>
  </bookViews>
  <sheets>
    <sheet name="Instructions" sheetId="7" r:id="rId1"/>
    <sheet name="GPA Template" sheetId="4" r:id="rId2"/>
    <sheet name="Grades "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4" l="1"/>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326" i="4"/>
  <c r="I327" i="4"/>
  <c r="I328" i="4"/>
  <c r="I329" i="4"/>
  <c r="I330" i="4"/>
  <c r="I331" i="4"/>
  <c r="I332" i="4"/>
  <c r="I333" i="4"/>
  <c r="I334" i="4"/>
  <c r="I335" i="4"/>
  <c r="I336" i="4"/>
  <c r="I337" i="4"/>
  <c r="I338" i="4"/>
  <c r="I339" i="4"/>
  <c r="I340" i="4"/>
  <c r="I341" i="4"/>
  <c r="I342" i="4"/>
  <c r="I343" i="4"/>
  <c r="I344" i="4"/>
  <c r="I345" i="4"/>
  <c r="I346" i="4"/>
  <c r="I347" i="4"/>
  <c r="I348" i="4"/>
  <c r="I349" i="4"/>
  <c r="I350" i="4"/>
  <c r="I351" i="4"/>
  <c r="I2" i="4"/>
  <c r="I3" i="4"/>
  <c r="I4" i="4"/>
  <c r="I5" i="4"/>
  <c r="H25" i="4" l="1"/>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N3" i="4" l="1"/>
  <c r="M3" i="4"/>
  <c r="J25" i="4" l="1"/>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K25" i="4" l="1"/>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N2" i="4"/>
  <c r="M2" i="4"/>
  <c r="AD26" i="4" l="1"/>
  <c r="AD27" i="4"/>
  <c r="AD28" i="4"/>
  <c r="AD29" i="4"/>
  <c r="AD30" i="4"/>
  <c r="AD31" i="4"/>
  <c r="AD32" i="4"/>
  <c r="AD33" i="4"/>
  <c r="AD34" i="4"/>
  <c r="AD35" i="4"/>
  <c r="AD36" i="4"/>
  <c r="AD37" i="4"/>
  <c r="AD38" i="4"/>
  <c r="AD39" i="4"/>
  <c r="AD40" i="4"/>
  <c r="AD41" i="4"/>
  <c r="AD42" i="4"/>
  <c r="AE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D72" i="4"/>
  <c r="AD73" i="4"/>
  <c r="AD74" i="4"/>
  <c r="AE74" i="4"/>
  <c r="AD75" i="4"/>
  <c r="AD76" i="4"/>
  <c r="AD77" i="4"/>
  <c r="AD78" i="4"/>
  <c r="AD79" i="4"/>
  <c r="AD80" i="4"/>
  <c r="AD81" i="4"/>
  <c r="AD82" i="4"/>
  <c r="AD83" i="4"/>
  <c r="AD84" i="4"/>
  <c r="AD85" i="4"/>
  <c r="AD86" i="4"/>
  <c r="AD87" i="4"/>
  <c r="AD88" i="4"/>
  <c r="AD89" i="4"/>
  <c r="AD90" i="4"/>
  <c r="AD91" i="4"/>
  <c r="AD92" i="4"/>
  <c r="AD93" i="4"/>
  <c r="AD94" i="4"/>
  <c r="AD95" i="4"/>
  <c r="AD96" i="4"/>
  <c r="AD97" i="4"/>
  <c r="AD98" i="4"/>
  <c r="AD99" i="4"/>
  <c r="AD100" i="4"/>
  <c r="AD101" i="4"/>
  <c r="AD102" i="4"/>
  <c r="AD103" i="4"/>
  <c r="AD104" i="4"/>
  <c r="AD105" i="4"/>
  <c r="AD106" i="4"/>
  <c r="AE106" i="4"/>
  <c r="AD107" i="4"/>
  <c r="AD108" i="4"/>
  <c r="AD109" i="4"/>
  <c r="AD110" i="4"/>
  <c r="AD111" i="4"/>
  <c r="AD112" i="4"/>
  <c r="AD113" i="4"/>
  <c r="AD114" i="4"/>
  <c r="AD115" i="4"/>
  <c r="AD116" i="4"/>
  <c r="AD117" i="4"/>
  <c r="AD118" i="4"/>
  <c r="AD119" i="4"/>
  <c r="AD120" i="4"/>
  <c r="AD121" i="4"/>
  <c r="AD122" i="4"/>
  <c r="AD123" i="4"/>
  <c r="AD124" i="4"/>
  <c r="AD125" i="4"/>
  <c r="AD126" i="4"/>
  <c r="AD127" i="4"/>
  <c r="AD128" i="4"/>
  <c r="AD129" i="4"/>
  <c r="AD130" i="4"/>
  <c r="AD131" i="4"/>
  <c r="AD132" i="4"/>
  <c r="AD133" i="4"/>
  <c r="AD134" i="4"/>
  <c r="AD135" i="4"/>
  <c r="AD136" i="4"/>
  <c r="AD137" i="4"/>
  <c r="AD138" i="4"/>
  <c r="AE138" i="4"/>
  <c r="AD139" i="4"/>
  <c r="AD140" i="4"/>
  <c r="AD141" i="4"/>
  <c r="AD142" i="4"/>
  <c r="AD143" i="4"/>
  <c r="AD144" i="4"/>
  <c r="AD145" i="4"/>
  <c r="AD146" i="4"/>
  <c r="AD147" i="4"/>
  <c r="AD148" i="4"/>
  <c r="AD149" i="4"/>
  <c r="AD150" i="4"/>
  <c r="AD151" i="4"/>
  <c r="AD152" i="4"/>
  <c r="AD153" i="4"/>
  <c r="AD154" i="4"/>
  <c r="AD155" i="4"/>
  <c r="AD156" i="4"/>
  <c r="AD157" i="4"/>
  <c r="AD158" i="4"/>
  <c r="AD159" i="4"/>
  <c r="AD160" i="4"/>
  <c r="AD161" i="4"/>
  <c r="AD162" i="4"/>
  <c r="AD163" i="4"/>
  <c r="AD164" i="4"/>
  <c r="AD165" i="4"/>
  <c r="AD166" i="4"/>
  <c r="AD167" i="4"/>
  <c r="AD168" i="4"/>
  <c r="AD169" i="4"/>
  <c r="AD170" i="4"/>
  <c r="AE170" i="4"/>
  <c r="AD171" i="4"/>
  <c r="AD172" i="4"/>
  <c r="AD173" i="4"/>
  <c r="AD174" i="4"/>
  <c r="AD175" i="4"/>
  <c r="AD176" i="4"/>
  <c r="AD177" i="4"/>
  <c r="AD178" i="4"/>
  <c r="AD179" i="4"/>
  <c r="AD180" i="4"/>
  <c r="AD181" i="4"/>
  <c r="AD182" i="4"/>
  <c r="AD183" i="4"/>
  <c r="AD184" i="4"/>
  <c r="AD185" i="4"/>
  <c r="AD186" i="4"/>
  <c r="AD187" i="4"/>
  <c r="AD188" i="4"/>
  <c r="AD189" i="4"/>
  <c r="AD190" i="4"/>
  <c r="AD191" i="4"/>
  <c r="AD192" i="4"/>
  <c r="AD193" i="4"/>
  <c r="AD194" i="4"/>
  <c r="AD195" i="4"/>
  <c r="AD196" i="4"/>
  <c r="AD197" i="4"/>
  <c r="AD198" i="4"/>
  <c r="AD199" i="4"/>
  <c r="AD200" i="4"/>
  <c r="AD201" i="4"/>
  <c r="AD202" i="4"/>
  <c r="AD203" i="4"/>
  <c r="AD204" i="4"/>
  <c r="AD205" i="4"/>
  <c r="AD206" i="4"/>
  <c r="AD207" i="4"/>
  <c r="AD208" i="4"/>
  <c r="AD209" i="4"/>
  <c r="AD210" i="4"/>
  <c r="AD211" i="4"/>
  <c r="AD212" i="4"/>
  <c r="AD213" i="4"/>
  <c r="AD214" i="4"/>
  <c r="AD215" i="4"/>
  <c r="AD216" i="4"/>
  <c r="AD217" i="4"/>
  <c r="AD218" i="4"/>
  <c r="AD219" i="4"/>
  <c r="AD220" i="4"/>
  <c r="AD221" i="4"/>
  <c r="AD222" i="4"/>
  <c r="AD223" i="4"/>
  <c r="AD224" i="4"/>
  <c r="AD225" i="4"/>
  <c r="AD226" i="4"/>
  <c r="AD227" i="4"/>
  <c r="AD228" i="4"/>
  <c r="AD229" i="4"/>
  <c r="AD230" i="4"/>
  <c r="AD231" i="4"/>
  <c r="AD232" i="4"/>
  <c r="AD233" i="4"/>
  <c r="AD234" i="4"/>
  <c r="AD235" i="4"/>
  <c r="AD236" i="4"/>
  <c r="AD237" i="4"/>
  <c r="AD238" i="4"/>
  <c r="AD239" i="4"/>
  <c r="AD240" i="4"/>
  <c r="AD241" i="4"/>
  <c r="AD242" i="4"/>
  <c r="AD243" i="4"/>
  <c r="AD244" i="4"/>
  <c r="AD245" i="4"/>
  <c r="AD246" i="4"/>
  <c r="AD247" i="4"/>
  <c r="AD248" i="4"/>
  <c r="AD249" i="4"/>
  <c r="AD250" i="4"/>
  <c r="AD251" i="4"/>
  <c r="AD252" i="4"/>
  <c r="AD253" i="4"/>
  <c r="AD254" i="4"/>
  <c r="AD255" i="4"/>
  <c r="AD256" i="4"/>
  <c r="AD257" i="4"/>
  <c r="AD258" i="4"/>
  <c r="AD259" i="4"/>
  <c r="AD260" i="4"/>
  <c r="AD261" i="4"/>
  <c r="AD262" i="4"/>
  <c r="AD263" i="4"/>
  <c r="AD264" i="4"/>
  <c r="AD265" i="4"/>
  <c r="AD266" i="4"/>
  <c r="AD267" i="4"/>
  <c r="AD268" i="4"/>
  <c r="AD269" i="4"/>
  <c r="AD270" i="4"/>
  <c r="AD271" i="4"/>
  <c r="AD272" i="4"/>
  <c r="AD273" i="4"/>
  <c r="AD274" i="4"/>
  <c r="AD275" i="4"/>
  <c r="AD276" i="4"/>
  <c r="AD277" i="4"/>
  <c r="AD278" i="4"/>
  <c r="AD279" i="4"/>
  <c r="AD280" i="4"/>
  <c r="AD281" i="4"/>
  <c r="AD282" i="4"/>
  <c r="AD283" i="4"/>
  <c r="AD284" i="4"/>
  <c r="AD285" i="4"/>
  <c r="AD286" i="4"/>
  <c r="AD287" i="4"/>
  <c r="AD288" i="4"/>
  <c r="AD289" i="4"/>
  <c r="AD290" i="4"/>
  <c r="AD291" i="4"/>
  <c r="AD292" i="4"/>
  <c r="AD293" i="4"/>
  <c r="AD294" i="4"/>
  <c r="AD295" i="4"/>
  <c r="AD296" i="4"/>
  <c r="AD297" i="4"/>
  <c r="AD298" i="4"/>
  <c r="AD299" i="4"/>
  <c r="AD300" i="4"/>
  <c r="AD301" i="4"/>
  <c r="AD302" i="4"/>
  <c r="AD303" i="4"/>
  <c r="AD304" i="4"/>
  <c r="AD305" i="4"/>
  <c r="AD306" i="4"/>
  <c r="AD307" i="4"/>
  <c r="AD308" i="4"/>
  <c r="AD309" i="4"/>
  <c r="AD310" i="4"/>
  <c r="AD311" i="4"/>
  <c r="AD312" i="4"/>
  <c r="AD313" i="4"/>
  <c r="AD314" i="4"/>
  <c r="AD315" i="4"/>
  <c r="AD316" i="4"/>
  <c r="AD317" i="4"/>
  <c r="AE317" i="4"/>
  <c r="AD318" i="4"/>
  <c r="AD319" i="4"/>
  <c r="AD320" i="4"/>
  <c r="AD321" i="4"/>
  <c r="AD322" i="4"/>
  <c r="AD323" i="4"/>
  <c r="AD324" i="4"/>
  <c r="AE324" i="4"/>
  <c r="AD325" i="4"/>
  <c r="AD326" i="4"/>
  <c r="AD327" i="4"/>
  <c r="AD328" i="4"/>
  <c r="AD329" i="4"/>
  <c r="AD330" i="4"/>
  <c r="AD331" i="4"/>
  <c r="AD332" i="4"/>
  <c r="AE332" i="4"/>
  <c r="AD333" i="4"/>
  <c r="AD334" i="4"/>
  <c r="AD335" i="4"/>
  <c r="AD336" i="4"/>
  <c r="AD337" i="4"/>
  <c r="AD338" i="4"/>
  <c r="AD339" i="4"/>
  <c r="AD340" i="4"/>
  <c r="AE340" i="4"/>
  <c r="AD341" i="4"/>
  <c r="AD342" i="4"/>
  <c r="AD343" i="4"/>
  <c r="AD344" i="4"/>
  <c r="AD345" i="4"/>
  <c r="AD346" i="4"/>
  <c r="AD347" i="4"/>
  <c r="AD348" i="4"/>
  <c r="AE348" i="4"/>
  <c r="AD349" i="4"/>
  <c r="AD350" i="4"/>
  <c r="AD351" i="4"/>
  <c r="AD25" i="4"/>
  <c r="AE25" i="4"/>
  <c r="AE26" i="4"/>
  <c r="AE27" i="4"/>
  <c r="AE28" i="4"/>
  <c r="AE29" i="4"/>
  <c r="AE30" i="4"/>
  <c r="AE31" i="4"/>
  <c r="AE32" i="4"/>
  <c r="AE33" i="4"/>
  <c r="AE34" i="4"/>
  <c r="AE35" i="4"/>
  <c r="AE36" i="4"/>
  <c r="AE37" i="4"/>
  <c r="AE38" i="4"/>
  <c r="AE39" i="4"/>
  <c r="AE40" i="4"/>
  <c r="AE41"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E72" i="4"/>
  <c r="AE73" i="4"/>
  <c r="AE75" i="4"/>
  <c r="AE76" i="4"/>
  <c r="AE77" i="4"/>
  <c r="AE78" i="4"/>
  <c r="AE79" i="4"/>
  <c r="AE80" i="4"/>
  <c r="AE81" i="4"/>
  <c r="AE82" i="4"/>
  <c r="AE83" i="4"/>
  <c r="AE84" i="4"/>
  <c r="AE85" i="4"/>
  <c r="AE86" i="4"/>
  <c r="AE87" i="4"/>
  <c r="AE88" i="4"/>
  <c r="AE89" i="4"/>
  <c r="AE90" i="4"/>
  <c r="AE91" i="4"/>
  <c r="AE92" i="4"/>
  <c r="AE93" i="4"/>
  <c r="AE94" i="4"/>
  <c r="AE95" i="4"/>
  <c r="AE96" i="4"/>
  <c r="AE97" i="4"/>
  <c r="AE98" i="4"/>
  <c r="AE99" i="4"/>
  <c r="AE100" i="4"/>
  <c r="AE101" i="4"/>
  <c r="AE102" i="4"/>
  <c r="AE103" i="4"/>
  <c r="AE104" i="4"/>
  <c r="AE105" i="4"/>
  <c r="AE107" i="4"/>
  <c r="AE108" i="4"/>
  <c r="AE109" i="4"/>
  <c r="AE110" i="4"/>
  <c r="AE111" i="4"/>
  <c r="AE112" i="4"/>
  <c r="AE113" i="4"/>
  <c r="AE114" i="4"/>
  <c r="AE115" i="4"/>
  <c r="AE116" i="4"/>
  <c r="AE117" i="4"/>
  <c r="AE118" i="4"/>
  <c r="AE119" i="4"/>
  <c r="AE120" i="4"/>
  <c r="AE121" i="4"/>
  <c r="AE122" i="4"/>
  <c r="AE123" i="4"/>
  <c r="AE124" i="4"/>
  <c r="AE125" i="4"/>
  <c r="AE126" i="4"/>
  <c r="AE127" i="4"/>
  <c r="AE128" i="4"/>
  <c r="AE129" i="4"/>
  <c r="AE130" i="4"/>
  <c r="AE131" i="4"/>
  <c r="AE132" i="4"/>
  <c r="AE133" i="4"/>
  <c r="AE134" i="4"/>
  <c r="AE135" i="4"/>
  <c r="AE136" i="4"/>
  <c r="AE137" i="4"/>
  <c r="AE139" i="4"/>
  <c r="AE140" i="4"/>
  <c r="AE141" i="4"/>
  <c r="AE142" i="4"/>
  <c r="AE143" i="4"/>
  <c r="AE144" i="4"/>
  <c r="AE145" i="4"/>
  <c r="AE146" i="4"/>
  <c r="AE147" i="4"/>
  <c r="AE148" i="4"/>
  <c r="AE149" i="4"/>
  <c r="AE150" i="4"/>
  <c r="AE151" i="4"/>
  <c r="AE152" i="4"/>
  <c r="AE153" i="4"/>
  <c r="AE154" i="4"/>
  <c r="AE155" i="4"/>
  <c r="AE156" i="4"/>
  <c r="AE157" i="4"/>
  <c r="AE158" i="4"/>
  <c r="AE159" i="4"/>
  <c r="AE160" i="4"/>
  <c r="AE161" i="4"/>
  <c r="AE162" i="4"/>
  <c r="AE163" i="4"/>
  <c r="AE164" i="4"/>
  <c r="AE165" i="4"/>
  <c r="AE166" i="4"/>
  <c r="AE167" i="4"/>
  <c r="AE168" i="4"/>
  <c r="AE169" i="4"/>
  <c r="AE171" i="4"/>
  <c r="AE172" i="4"/>
  <c r="AE173" i="4"/>
  <c r="AE174" i="4"/>
  <c r="AE175" i="4"/>
  <c r="AE176" i="4"/>
  <c r="AE177" i="4"/>
  <c r="AE178" i="4"/>
  <c r="AE179" i="4"/>
  <c r="AE180" i="4"/>
  <c r="AE181" i="4"/>
  <c r="AE182" i="4"/>
  <c r="AE183" i="4"/>
  <c r="AE184" i="4"/>
  <c r="AE185" i="4"/>
  <c r="AE186" i="4"/>
  <c r="AE187" i="4"/>
  <c r="AE188" i="4"/>
  <c r="AE189" i="4"/>
  <c r="AE190" i="4"/>
  <c r="AE191" i="4"/>
  <c r="AE192" i="4"/>
  <c r="AE193" i="4"/>
  <c r="AE194" i="4"/>
  <c r="AE195" i="4"/>
  <c r="AE196" i="4"/>
  <c r="AE197" i="4"/>
  <c r="AE198" i="4"/>
  <c r="AE199" i="4"/>
  <c r="AE200" i="4"/>
  <c r="AE201" i="4"/>
  <c r="AE202" i="4"/>
  <c r="AE203" i="4"/>
  <c r="AE204" i="4"/>
  <c r="AE205" i="4"/>
  <c r="AE206" i="4"/>
  <c r="AE207" i="4"/>
  <c r="AE208" i="4"/>
  <c r="AE209" i="4"/>
  <c r="AE210" i="4"/>
  <c r="AE211" i="4"/>
  <c r="AE212" i="4"/>
  <c r="AE213" i="4"/>
  <c r="AE214" i="4"/>
  <c r="AE215" i="4"/>
  <c r="AE216" i="4"/>
  <c r="AE217" i="4"/>
  <c r="AE218" i="4"/>
  <c r="AE219" i="4"/>
  <c r="AE220" i="4"/>
  <c r="AE221" i="4"/>
  <c r="AE222" i="4"/>
  <c r="AE223" i="4"/>
  <c r="AE224" i="4"/>
  <c r="AE225" i="4"/>
  <c r="AE226" i="4"/>
  <c r="AE227" i="4"/>
  <c r="AE228" i="4"/>
  <c r="AE229" i="4"/>
  <c r="AE230" i="4"/>
  <c r="AE231" i="4"/>
  <c r="AE232" i="4"/>
  <c r="AE233" i="4"/>
  <c r="AE234" i="4"/>
  <c r="AE235" i="4"/>
  <c r="AE236" i="4"/>
  <c r="AE237" i="4"/>
  <c r="AE238" i="4"/>
  <c r="AE239" i="4"/>
  <c r="AE240" i="4"/>
  <c r="AE241" i="4"/>
  <c r="AE242" i="4"/>
  <c r="AE243" i="4"/>
  <c r="AE244" i="4"/>
  <c r="AE245" i="4"/>
  <c r="AE246" i="4"/>
  <c r="AE247" i="4"/>
  <c r="AE248" i="4"/>
  <c r="AE249" i="4"/>
  <c r="AE250" i="4"/>
  <c r="AE251" i="4"/>
  <c r="AE252" i="4"/>
  <c r="AE253" i="4"/>
  <c r="AE254" i="4"/>
  <c r="AE255" i="4"/>
  <c r="AE256" i="4"/>
  <c r="AE257" i="4"/>
  <c r="AE258" i="4"/>
  <c r="AE259" i="4"/>
  <c r="AE260" i="4"/>
  <c r="AE261" i="4"/>
  <c r="AE262" i="4"/>
  <c r="AE263" i="4"/>
  <c r="AE264" i="4"/>
  <c r="AE265" i="4"/>
  <c r="AE266" i="4"/>
  <c r="AE267" i="4"/>
  <c r="AE268" i="4"/>
  <c r="AE269" i="4"/>
  <c r="AE270" i="4"/>
  <c r="AE271" i="4"/>
  <c r="AE272" i="4"/>
  <c r="AE273" i="4"/>
  <c r="AE274" i="4"/>
  <c r="AE275" i="4"/>
  <c r="AE276" i="4"/>
  <c r="AE277" i="4"/>
  <c r="AE278" i="4"/>
  <c r="AE279" i="4"/>
  <c r="AE280" i="4"/>
  <c r="AE281" i="4"/>
  <c r="AE282" i="4"/>
  <c r="AE283" i="4"/>
  <c r="AE284" i="4"/>
  <c r="AE285" i="4"/>
  <c r="AE286" i="4"/>
  <c r="AE287" i="4"/>
  <c r="AE288" i="4"/>
  <c r="AE289" i="4"/>
  <c r="AE290" i="4"/>
  <c r="AE291" i="4"/>
  <c r="AE292" i="4"/>
  <c r="AE293" i="4"/>
  <c r="AE294" i="4"/>
  <c r="AE295" i="4"/>
  <c r="AE296" i="4"/>
  <c r="AE297" i="4"/>
  <c r="AE298" i="4"/>
  <c r="AE299" i="4"/>
  <c r="AE300" i="4"/>
  <c r="AE301" i="4"/>
  <c r="AE302" i="4"/>
  <c r="AE303" i="4"/>
  <c r="AE304" i="4"/>
  <c r="AE305" i="4"/>
  <c r="AE306" i="4"/>
  <c r="AE307" i="4"/>
  <c r="AE308" i="4"/>
  <c r="AE309" i="4"/>
  <c r="AE310" i="4"/>
  <c r="AE311" i="4"/>
  <c r="AE312" i="4"/>
  <c r="AE313" i="4"/>
  <c r="AE314" i="4"/>
  <c r="AE315" i="4"/>
  <c r="AE316" i="4"/>
  <c r="AE318" i="4"/>
  <c r="AE319" i="4"/>
  <c r="AE320" i="4"/>
  <c r="AE321" i="4"/>
  <c r="AE322" i="4"/>
  <c r="AE323" i="4"/>
  <c r="AE325" i="4"/>
  <c r="AE326" i="4"/>
  <c r="AE327" i="4"/>
  <c r="AE328" i="4"/>
  <c r="AE329" i="4"/>
  <c r="AE330" i="4"/>
  <c r="AE331" i="4"/>
  <c r="AE333" i="4"/>
  <c r="AE334" i="4"/>
  <c r="AE335" i="4"/>
  <c r="AE336" i="4"/>
  <c r="AE337" i="4"/>
  <c r="AE338" i="4"/>
  <c r="AE339" i="4"/>
  <c r="AE341" i="4"/>
  <c r="AE342" i="4"/>
  <c r="AE343" i="4"/>
  <c r="AE344" i="4"/>
  <c r="AE345" i="4"/>
  <c r="AE346" i="4"/>
  <c r="AE347" i="4"/>
  <c r="AE349" i="4"/>
  <c r="AE350" i="4"/>
  <c r="AE351" i="4"/>
  <c r="R3" i="4" l="1"/>
  <c r="R4" i="4"/>
  <c r="R5" i="4"/>
  <c r="R6" i="4"/>
  <c r="R7" i="4"/>
  <c r="R8" i="4"/>
  <c r="R9" i="4"/>
  <c r="R10" i="4"/>
  <c r="R11" i="4"/>
  <c r="R12" i="4"/>
  <c r="R13" i="4"/>
  <c r="R14" i="4"/>
  <c r="R15" i="4"/>
  <c r="Z15" i="4" s="1"/>
  <c r="R16" i="4"/>
  <c r="R17" i="4"/>
  <c r="R18" i="4"/>
  <c r="R19" i="4"/>
  <c r="Z19" i="4" s="1"/>
  <c r="R20" i="4"/>
  <c r="R21" i="4"/>
  <c r="Z21" i="4" s="1"/>
  <c r="R22" i="4"/>
  <c r="R23" i="4"/>
  <c r="Z23" i="4" s="1"/>
  <c r="R24" i="4"/>
  <c r="P25" i="4"/>
  <c r="R25" i="4"/>
  <c r="P26" i="4"/>
  <c r="R26" i="4"/>
  <c r="P27" i="4"/>
  <c r="R27" i="4"/>
  <c r="AA28" i="4"/>
  <c r="P28" i="4"/>
  <c r="R28" i="4"/>
  <c r="P29" i="4"/>
  <c r="R29" i="4"/>
  <c r="AA30" i="4"/>
  <c r="P30" i="4"/>
  <c r="R30" i="4"/>
  <c r="P31" i="4"/>
  <c r="R31" i="4"/>
  <c r="P32" i="4"/>
  <c r="R32" i="4"/>
  <c r="P33" i="4"/>
  <c r="R33" i="4"/>
  <c r="AA34" i="4"/>
  <c r="P34" i="4"/>
  <c r="R34" i="4"/>
  <c r="Z35" i="4"/>
  <c r="P35" i="4"/>
  <c r="R35" i="4"/>
  <c r="AA36" i="4"/>
  <c r="P36" i="4"/>
  <c r="R36" i="4"/>
  <c r="Z37" i="4"/>
  <c r="P37" i="4"/>
  <c r="R37" i="4"/>
  <c r="P38" i="4"/>
  <c r="R38" i="4"/>
  <c r="Z39" i="4"/>
  <c r="P39" i="4"/>
  <c r="R39" i="4"/>
  <c r="AA40" i="4"/>
  <c r="P40" i="4"/>
  <c r="R40" i="4"/>
  <c r="AA41" i="4"/>
  <c r="P41" i="4"/>
  <c r="R41" i="4"/>
  <c r="AA42" i="4"/>
  <c r="P42" i="4"/>
  <c r="R42" i="4"/>
  <c r="P43" i="4"/>
  <c r="R43" i="4"/>
  <c r="AA43" i="4"/>
  <c r="P44" i="4"/>
  <c r="R44" i="4"/>
  <c r="Z44" i="4"/>
  <c r="AA45" i="4"/>
  <c r="P45" i="4"/>
  <c r="R45" i="4"/>
  <c r="AA46" i="4"/>
  <c r="P46" i="4"/>
  <c r="S46" i="4" s="1"/>
  <c r="R46" i="4"/>
  <c r="P47" i="4"/>
  <c r="R47" i="4"/>
  <c r="P48" i="4"/>
  <c r="R48" i="4"/>
  <c r="Z49" i="4"/>
  <c r="P49" i="4"/>
  <c r="R49" i="4"/>
  <c r="Z50" i="4"/>
  <c r="AA50" i="4"/>
  <c r="P50" i="4"/>
  <c r="R50" i="4"/>
  <c r="P51" i="4"/>
  <c r="R51" i="4"/>
  <c r="P52" i="4"/>
  <c r="R52" i="4"/>
  <c r="P53" i="4"/>
  <c r="R53" i="4"/>
  <c r="AA54" i="4"/>
  <c r="P54" i="4"/>
  <c r="R54" i="4"/>
  <c r="AA55" i="4"/>
  <c r="P55" i="4"/>
  <c r="S55" i="4" s="1"/>
  <c r="R55" i="4"/>
  <c r="Z56" i="4"/>
  <c r="P56" i="4"/>
  <c r="R56" i="4"/>
  <c r="Z57" i="4"/>
  <c r="P57" i="4"/>
  <c r="R57" i="4"/>
  <c r="P58" i="4"/>
  <c r="R58" i="4"/>
  <c r="AA59" i="4"/>
  <c r="P59" i="4"/>
  <c r="S59" i="4" s="1"/>
  <c r="R59" i="4"/>
  <c r="P60" i="4"/>
  <c r="R60" i="4"/>
  <c r="AA61" i="4"/>
  <c r="P61" i="4"/>
  <c r="R61" i="4"/>
  <c r="P62" i="4"/>
  <c r="R62" i="4"/>
  <c r="P63" i="4"/>
  <c r="R63" i="4"/>
  <c r="Z64" i="4"/>
  <c r="P64" i="4"/>
  <c r="R64" i="4"/>
  <c r="AA65" i="4"/>
  <c r="P65" i="4"/>
  <c r="R65" i="4"/>
  <c r="Z66" i="4"/>
  <c r="P66" i="4"/>
  <c r="R66" i="4"/>
  <c r="P67" i="4"/>
  <c r="R67" i="4"/>
  <c r="P68" i="4"/>
  <c r="R68" i="4"/>
  <c r="P69" i="4"/>
  <c r="R69" i="4"/>
  <c r="AA69" i="4"/>
  <c r="AA70" i="4"/>
  <c r="P70" i="4"/>
  <c r="R70" i="4"/>
  <c r="P71" i="4"/>
  <c r="R71" i="4"/>
  <c r="AA72" i="4"/>
  <c r="P72" i="4"/>
  <c r="R72" i="4"/>
  <c r="P73" i="4"/>
  <c r="S73" i="4" s="1"/>
  <c r="R73" i="4"/>
  <c r="P74" i="4"/>
  <c r="R74" i="4"/>
  <c r="Z75" i="4"/>
  <c r="P75" i="4"/>
  <c r="R75" i="4"/>
  <c r="P76" i="4"/>
  <c r="R76" i="4"/>
  <c r="AA76" i="4"/>
  <c r="AA77" i="4"/>
  <c r="P77" i="4"/>
  <c r="R77" i="4"/>
  <c r="Z77" i="4"/>
  <c r="P78" i="4"/>
  <c r="S78" i="4" s="1"/>
  <c r="R78" i="4"/>
  <c r="P79" i="4"/>
  <c r="R79" i="4"/>
  <c r="Z79" i="4"/>
  <c r="AA80" i="4"/>
  <c r="P80" i="4"/>
  <c r="R80" i="4"/>
  <c r="AA81" i="4"/>
  <c r="P81" i="4"/>
  <c r="R81" i="4"/>
  <c r="P82" i="4"/>
  <c r="R82" i="4"/>
  <c r="Z83" i="4"/>
  <c r="P83" i="4"/>
  <c r="R83" i="4"/>
  <c r="P84" i="4"/>
  <c r="R84" i="4"/>
  <c r="Z84" i="4"/>
  <c r="Z85" i="4"/>
  <c r="P85" i="4"/>
  <c r="R85" i="4"/>
  <c r="P86" i="4"/>
  <c r="S86" i="4" s="1"/>
  <c r="R86" i="4"/>
  <c r="P87" i="4"/>
  <c r="R87" i="4"/>
  <c r="Z87" i="4"/>
  <c r="AA88" i="4"/>
  <c r="P88" i="4"/>
  <c r="R88" i="4"/>
  <c r="Z88" i="4"/>
  <c r="P89" i="4"/>
  <c r="R89" i="4"/>
  <c r="P90" i="4"/>
  <c r="S90" i="4" s="1"/>
  <c r="R90" i="4"/>
  <c r="P91" i="4"/>
  <c r="R91" i="4"/>
  <c r="Z91" i="4"/>
  <c r="Z92" i="4"/>
  <c r="AA92" i="4"/>
  <c r="P92" i="4"/>
  <c r="R92" i="4"/>
  <c r="P93" i="4"/>
  <c r="R93" i="4"/>
  <c r="AA93" i="4"/>
  <c r="AA94" i="4"/>
  <c r="P94" i="4"/>
  <c r="R94" i="4"/>
  <c r="P95" i="4"/>
  <c r="R95" i="4"/>
  <c r="Z96" i="4"/>
  <c r="P96" i="4"/>
  <c r="R96" i="4"/>
  <c r="P97" i="4"/>
  <c r="R97" i="4"/>
  <c r="AA97" i="4"/>
  <c r="P98" i="4"/>
  <c r="R98" i="4"/>
  <c r="P99" i="4"/>
  <c r="R99" i="4"/>
  <c r="P100" i="4"/>
  <c r="R100" i="4"/>
  <c r="P101" i="4"/>
  <c r="R101" i="4"/>
  <c r="AA101" i="4"/>
  <c r="P102" i="4"/>
  <c r="R102" i="4"/>
  <c r="P103" i="4"/>
  <c r="R103" i="4"/>
  <c r="Z103" i="4"/>
  <c r="AA104" i="4"/>
  <c r="P104" i="4"/>
  <c r="R104" i="4"/>
  <c r="AA105" i="4"/>
  <c r="P105" i="4"/>
  <c r="R105" i="4"/>
  <c r="AA106" i="4"/>
  <c r="P106" i="4"/>
  <c r="R106" i="4"/>
  <c r="P107" i="4"/>
  <c r="R107" i="4"/>
  <c r="Z108" i="4"/>
  <c r="P108" i="4"/>
  <c r="R108" i="4"/>
  <c r="AA108" i="4"/>
  <c r="P109" i="4"/>
  <c r="R109" i="4"/>
  <c r="Z109" i="4"/>
  <c r="AA110" i="4"/>
  <c r="P110" i="4"/>
  <c r="R110" i="4"/>
  <c r="P111" i="4"/>
  <c r="R111" i="4"/>
  <c r="Z111" i="4"/>
  <c r="AA112" i="4"/>
  <c r="P112" i="4"/>
  <c r="R112" i="4"/>
  <c r="Z112" i="4"/>
  <c r="Z113" i="4"/>
  <c r="P113" i="4"/>
  <c r="R113" i="4"/>
  <c r="P114" i="4"/>
  <c r="R114" i="4"/>
  <c r="Z115" i="4"/>
  <c r="P115" i="4"/>
  <c r="R115" i="4"/>
  <c r="P116" i="4"/>
  <c r="R116" i="4"/>
  <c r="AA116" i="4"/>
  <c r="AA117" i="4"/>
  <c r="P117" i="4"/>
  <c r="R117" i="4"/>
  <c r="P118" i="4"/>
  <c r="R118" i="4"/>
  <c r="Z119" i="4"/>
  <c r="P119" i="4"/>
  <c r="R119" i="4"/>
  <c r="AA120" i="4"/>
  <c r="P120" i="4"/>
  <c r="R120" i="4"/>
  <c r="P121" i="4"/>
  <c r="R121" i="4"/>
  <c r="P122" i="4"/>
  <c r="R122" i="4"/>
  <c r="P123" i="4"/>
  <c r="R123" i="4"/>
  <c r="Z124" i="4"/>
  <c r="P124" i="4"/>
  <c r="R124" i="4"/>
  <c r="AA124" i="4"/>
  <c r="AA125" i="4"/>
  <c r="P125" i="4"/>
  <c r="R125" i="4"/>
  <c r="P126" i="4"/>
  <c r="R126" i="4"/>
  <c r="Z127" i="4"/>
  <c r="P127" i="4"/>
  <c r="R127" i="4"/>
  <c r="Z128" i="4"/>
  <c r="P128" i="4"/>
  <c r="R128" i="4"/>
  <c r="AA129" i="4"/>
  <c r="P129" i="4"/>
  <c r="R129" i="4"/>
  <c r="P130" i="4"/>
  <c r="R130" i="4"/>
  <c r="Z131" i="4"/>
  <c r="P131" i="4"/>
  <c r="R131" i="4"/>
  <c r="P132" i="4"/>
  <c r="R132" i="4"/>
  <c r="AA132" i="4"/>
  <c r="AA133" i="4"/>
  <c r="P133" i="4"/>
  <c r="R133" i="4"/>
  <c r="P134" i="4"/>
  <c r="R134" i="4"/>
  <c r="Z135" i="4"/>
  <c r="P135" i="4"/>
  <c r="R135" i="4"/>
  <c r="P136" i="4"/>
  <c r="R136" i="4"/>
  <c r="Z137" i="4"/>
  <c r="AA137" i="4"/>
  <c r="P137" i="4"/>
  <c r="R137" i="4"/>
  <c r="P138" i="4"/>
  <c r="R138" i="4"/>
  <c r="P139" i="4"/>
  <c r="R139" i="4"/>
  <c r="AA140" i="4"/>
  <c r="P140" i="4"/>
  <c r="R140" i="4"/>
  <c r="AA141" i="4"/>
  <c r="P141" i="4"/>
  <c r="S141" i="4" s="1"/>
  <c r="R141" i="4"/>
  <c r="AA142" i="4"/>
  <c r="P142" i="4"/>
  <c r="R142" i="4"/>
  <c r="P143" i="4"/>
  <c r="R143" i="4"/>
  <c r="AA144" i="4"/>
  <c r="P144" i="4"/>
  <c r="R144" i="4"/>
  <c r="AA145" i="4"/>
  <c r="P145" i="4"/>
  <c r="R145" i="4"/>
  <c r="AA146" i="4"/>
  <c r="P146" i="4"/>
  <c r="S146" i="4" s="1"/>
  <c r="R146" i="4"/>
  <c r="P147" i="4"/>
  <c r="R147" i="4"/>
  <c r="Z147" i="4"/>
  <c r="AA148" i="4"/>
  <c r="P148" i="4"/>
  <c r="R148" i="4"/>
  <c r="Z148" i="4"/>
  <c r="AA149" i="4"/>
  <c r="P149" i="4"/>
  <c r="R149" i="4"/>
  <c r="AA150" i="4"/>
  <c r="P150" i="4"/>
  <c r="R150" i="4"/>
  <c r="P151" i="4"/>
  <c r="R151" i="4"/>
  <c r="Z151" i="4"/>
  <c r="Z152" i="4"/>
  <c r="AA152" i="4"/>
  <c r="P152" i="4"/>
  <c r="R152" i="4"/>
  <c r="Z153" i="4"/>
  <c r="P153" i="4"/>
  <c r="R153" i="4"/>
  <c r="AA154" i="4"/>
  <c r="P154" i="4"/>
  <c r="R154" i="4"/>
  <c r="P155" i="4"/>
  <c r="R155" i="4"/>
  <c r="Z156" i="4"/>
  <c r="AA156" i="4"/>
  <c r="P156" i="4"/>
  <c r="R156" i="4"/>
  <c r="AA157" i="4"/>
  <c r="P157" i="4"/>
  <c r="R157" i="4"/>
  <c r="Z157" i="4"/>
  <c r="P158" i="4"/>
  <c r="R158" i="4"/>
  <c r="P159" i="4"/>
  <c r="R159" i="4"/>
  <c r="Z159" i="4"/>
  <c r="AA160" i="4"/>
  <c r="P160" i="4"/>
  <c r="R160" i="4"/>
  <c r="AA161" i="4"/>
  <c r="P161" i="4"/>
  <c r="R161" i="4"/>
  <c r="AA162" i="4"/>
  <c r="P162" i="4"/>
  <c r="S162" i="4" s="1"/>
  <c r="R162" i="4"/>
  <c r="Z163" i="4"/>
  <c r="P163" i="4"/>
  <c r="R163" i="4"/>
  <c r="Z164" i="4"/>
  <c r="P164" i="4"/>
  <c r="R164" i="4"/>
  <c r="AA165" i="4"/>
  <c r="P165" i="4"/>
  <c r="R165" i="4"/>
  <c r="Z165" i="4"/>
  <c r="AA166" i="4"/>
  <c r="P166" i="4"/>
  <c r="S166" i="4" s="1"/>
  <c r="R166" i="4"/>
  <c r="Z167" i="4"/>
  <c r="P167" i="4"/>
  <c r="R167" i="4"/>
  <c r="P168" i="4"/>
  <c r="R168" i="4"/>
  <c r="AA169" i="4"/>
  <c r="P169" i="4"/>
  <c r="R169" i="4"/>
  <c r="P170" i="4"/>
  <c r="R170" i="4"/>
  <c r="AA170" i="4"/>
  <c r="P171" i="4"/>
  <c r="R171" i="4"/>
  <c r="Z171" i="4"/>
  <c r="AA172" i="4"/>
  <c r="P172" i="4"/>
  <c r="R172" i="4"/>
  <c r="Z172" i="4"/>
  <c r="AA173" i="4"/>
  <c r="P173" i="4"/>
  <c r="R173" i="4"/>
  <c r="Z173" i="4"/>
  <c r="AA174" i="4"/>
  <c r="P174" i="4"/>
  <c r="S174" i="4" s="1"/>
  <c r="R174" i="4"/>
  <c r="P175" i="4"/>
  <c r="R175" i="4"/>
  <c r="Z176" i="4"/>
  <c r="P176" i="4"/>
  <c r="R176" i="4"/>
  <c r="Z177" i="4"/>
  <c r="AA177" i="4"/>
  <c r="P177" i="4"/>
  <c r="R177" i="4"/>
  <c r="P178" i="4"/>
  <c r="S178" i="4" s="1"/>
  <c r="R178" i="4"/>
  <c r="P179" i="4"/>
  <c r="R179" i="4"/>
  <c r="AA180" i="4"/>
  <c r="P180" i="4"/>
  <c r="R180" i="4"/>
  <c r="AA181" i="4"/>
  <c r="P181" i="4"/>
  <c r="R181" i="4"/>
  <c r="P182" i="4"/>
  <c r="R182" i="4"/>
  <c r="P183" i="4"/>
  <c r="R183" i="4"/>
  <c r="P184" i="4"/>
  <c r="R184" i="4"/>
  <c r="AA184" i="4"/>
  <c r="AA185" i="4"/>
  <c r="P185" i="4"/>
  <c r="R185" i="4"/>
  <c r="AA186" i="4"/>
  <c r="P186" i="4"/>
  <c r="R186" i="4"/>
  <c r="P187" i="4"/>
  <c r="R187" i="4"/>
  <c r="Z187" i="4"/>
  <c r="AA188" i="4"/>
  <c r="P188" i="4"/>
  <c r="R188" i="4"/>
  <c r="Z188" i="4"/>
  <c r="AA189" i="4"/>
  <c r="P189" i="4"/>
  <c r="R189" i="4"/>
  <c r="P190" i="4"/>
  <c r="S190" i="4" s="1"/>
  <c r="R190" i="4"/>
  <c r="P191" i="4"/>
  <c r="R191" i="4"/>
  <c r="Z191" i="4"/>
  <c r="AA192" i="4"/>
  <c r="P192" i="4"/>
  <c r="R192" i="4"/>
  <c r="Z192" i="4"/>
  <c r="Z193" i="4"/>
  <c r="P193" i="4"/>
  <c r="R193" i="4"/>
  <c r="AA194" i="4"/>
  <c r="P194" i="4"/>
  <c r="R194" i="4"/>
  <c r="P195" i="4"/>
  <c r="R195" i="4"/>
  <c r="Z195" i="4"/>
  <c r="Z196" i="4"/>
  <c r="AA196" i="4"/>
  <c r="P196" i="4"/>
  <c r="R196" i="4"/>
  <c r="AA197" i="4"/>
  <c r="P197" i="4"/>
  <c r="R197" i="4"/>
  <c r="AA198" i="4"/>
  <c r="P198" i="4"/>
  <c r="R198" i="4"/>
  <c r="P199" i="4"/>
  <c r="R199" i="4"/>
  <c r="Z199" i="4"/>
  <c r="Z200" i="4"/>
  <c r="AA200" i="4"/>
  <c r="P200" i="4"/>
  <c r="R200" i="4"/>
  <c r="P201" i="4"/>
  <c r="R201" i="4"/>
  <c r="AA202" i="4"/>
  <c r="P202" i="4"/>
  <c r="R202" i="4"/>
  <c r="Z203" i="4"/>
  <c r="P203" i="4"/>
  <c r="R203" i="4"/>
  <c r="P204" i="4"/>
  <c r="R204" i="4"/>
  <c r="Z205" i="4"/>
  <c r="P205" i="4"/>
  <c r="R205" i="4"/>
  <c r="AA206" i="4"/>
  <c r="P206" i="4"/>
  <c r="S206" i="4" s="1"/>
  <c r="R206" i="4"/>
  <c r="P207" i="4"/>
  <c r="R207" i="4"/>
  <c r="Z207" i="4"/>
  <c r="Z208" i="4"/>
  <c r="AA208" i="4"/>
  <c r="P208" i="4"/>
  <c r="R208" i="4"/>
  <c r="P209" i="4"/>
  <c r="R209" i="4"/>
  <c r="P210" i="4"/>
  <c r="S210" i="4" s="1"/>
  <c r="R210" i="4"/>
  <c r="P211" i="4"/>
  <c r="R211" i="4"/>
  <c r="AA212" i="4"/>
  <c r="P212" i="4"/>
  <c r="R212" i="4"/>
  <c r="Z213" i="4"/>
  <c r="AA213" i="4"/>
  <c r="P213" i="4"/>
  <c r="R213" i="4"/>
  <c r="P214" i="4"/>
  <c r="R214" i="4"/>
  <c r="P215" i="4"/>
  <c r="R215" i="4"/>
  <c r="P216" i="4"/>
  <c r="S216" i="4" s="1"/>
  <c r="R216" i="4"/>
  <c r="AA217" i="4"/>
  <c r="P217" i="4"/>
  <c r="R217" i="4"/>
  <c r="AA218" i="4"/>
  <c r="P218" i="4"/>
  <c r="S218" i="4" s="1"/>
  <c r="R218" i="4"/>
  <c r="P219" i="4"/>
  <c r="R219" i="4"/>
  <c r="Z220" i="4"/>
  <c r="P220" i="4"/>
  <c r="R220" i="4"/>
  <c r="P221" i="4"/>
  <c r="R221" i="4"/>
  <c r="Z221" i="4"/>
  <c r="P222" i="4"/>
  <c r="S222" i="4" s="1"/>
  <c r="R222" i="4"/>
  <c r="P223" i="4"/>
  <c r="R223" i="4"/>
  <c r="Z223" i="4"/>
  <c r="AA224" i="4"/>
  <c r="P224" i="4"/>
  <c r="R224" i="4"/>
  <c r="Z224" i="4"/>
  <c r="Z225" i="4"/>
  <c r="P225" i="4"/>
  <c r="R225" i="4"/>
  <c r="P226" i="4"/>
  <c r="R226" i="4"/>
  <c r="P227" i="4"/>
  <c r="R227" i="4"/>
  <c r="P228" i="4"/>
  <c r="S228" i="4" s="1"/>
  <c r="R228" i="4"/>
  <c r="P229" i="4"/>
  <c r="R229" i="4"/>
  <c r="Z229" i="4"/>
  <c r="AA230" i="4"/>
  <c r="P230" i="4"/>
  <c r="R230" i="4"/>
  <c r="P231" i="4"/>
  <c r="R231" i="4"/>
  <c r="Z231" i="4"/>
  <c r="Z232" i="4"/>
  <c r="AA232" i="4"/>
  <c r="P232" i="4"/>
  <c r="R232" i="4"/>
  <c r="Z233" i="4"/>
  <c r="P233" i="4"/>
  <c r="R233" i="4"/>
  <c r="P234" i="4"/>
  <c r="S234" i="4" s="1"/>
  <c r="R234" i="4"/>
  <c r="Z235" i="4"/>
  <c r="P235" i="4"/>
  <c r="R235" i="4"/>
  <c r="P236" i="4"/>
  <c r="S236" i="4" s="1"/>
  <c r="R236" i="4"/>
  <c r="AA237" i="4"/>
  <c r="P237" i="4"/>
  <c r="R237" i="4"/>
  <c r="P238" i="4"/>
  <c r="R238" i="4"/>
  <c r="AA238" i="4"/>
  <c r="P239" i="4"/>
  <c r="R239" i="4"/>
  <c r="Z239" i="4"/>
  <c r="Z240" i="4"/>
  <c r="P240" i="4"/>
  <c r="R240" i="4"/>
  <c r="P241" i="4"/>
  <c r="R241" i="4"/>
  <c r="Z241" i="4"/>
  <c r="AA242" i="4"/>
  <c r="P242" i="4"/>
  <c r="S242" i="4" s="1"/>
  <c r="R242" i="4"/>
  <c r="Z243" i="4"/>
  <c r="P243" i="4"/>
  <c r="R243" i="4"/>
  <c r="P244" i="4"/>
  <c r="R244" i="4"/>
  <c r="P245" i="4"/>
  <c r="R245" i="4"/>
  <c r="AA246" i="4"/>
  <c r="P246" i="4"/>
  <c r="S246" i="4" s="1"/>
  <c r="R246" i="4"/>
  <c r="Z247" i="4"/>
  <c r="P247" i="4"/>
  <c r="R247" i="4"/>
  <c r="AA248" i="4"/>
  <c r="P248" i="4"/>
  <c r="R248" i="4"/>
  <c r="Z249" i="4"/>
  <c r="P249" i="4"/>
  <c r="R249" i="4"/>
  <c r="P250" i="4"/>
  <c r="R250" i="4"/>
  <c r="Z251" i="4"/>
  <c r="P251" i="4"/>
  <c r="R251" i="4"/>
  <c r="P252" i="4"/>
  <c r="S252" i="4" s="1"/>
  <c r="R252" i="4"/>
  <c r="P253" i="4"/>
  <c r="R253" i="4"/>
  <c r="P254" i="4"/>
  <c r="S254" i="4" s="1"/>
  <c r="R254" i="4"/>
  <c r="P255" i="4"/>
  <c r="R255" i="4"/>
  <c r="AA256" i="4"/>
  <c r="P256" i="4"/>
  <c r="R256" i="4"/>
  <c r="P257" i="4"/>
  <c r="R257" i="4"/>
  <c r="Z257" i="4"/>
  <c r="AA258" i="4"/>
  <c r="P258" i="4"/>
  <c r="S258" i="4" s="1"/>
  <c r="R258" i="4"/>
  <c r="P259" i="4"/>
  <c r="R259" i="4"/>
  <c r="P260" i="4"/>
  <c r="S260" i="4" s="1"/>
  <c r="R260" i="4"/>
  <c r="P261" i="4"/>
  <c r="R261" i="4"/>
  <c r="AA262" i="4"/>
  <c r="P262" i="4"/>
  <c r="R262" i="4"/>
  <c r="P263" i="4"/>
  <c r="R263" i="4"/>
  <c r="Z263" i="4"/>
  <c r="AA264" i="4"/>
  <c r="P264" i="4"/>
  <c r="R264" i="4"/>
  <c r="P265" i="4"/>
  <c r="R265" i="4"/>
  <c r="Z265" i="4"/>
  <c r="AA266" i="4"/>
  <c r="P266" i="4"/>
  <c r="R266" i="4"/>
  <c r="Z267" i="4"/>
  <c r="P267" i="4"/>
  <c r="R267" i="4"/>
  <c r="P268" i="4"/>
  <c r="R268" i="4"/>
  <c r="P269" i="4"/>
  <c r="R269" i="4"/>
  <c r="P270" i="4"/>
  <c r="R270" i="4"/>
  <c r="AA270" i="4"/>
  <c r="P271" i="4"/>
  <c r="R271" i="4"/>
  <c r="Z271" i="4"/>
  <c r="P272" i="4"/>
  <c r="R272" i="4"/>
  <c r="P273" i="4"/>
  <c r="R273" i="4"/>
  <c r="Z273" i="4"/>
  <c r="AA274" i="4"/>
  <c r="P274" i="4"/>
  <c r="S274" i="4" s="1"/>
  <c r="R274" i="4"/>
  <c r="Z275" i="4"/>
  <c r="P275" i="4"/>
  <c r="R275" i="4"/>
  <c r="P276" i="4"/>
  <c r="R276" i="4"/>
  <c r="P277" i="4"/>
  <c r="R277" i="4"/>
  <c r="AA278" i="4"/>
  <c r="P278" i="4"/>
  <c r="R278" i="4"/>
  <c r="Z279" i="4"/>
  <c r="P279" i="4"/>
  <c r="R279" i="4"/>
  <c r="AA280" i="4"/>
  <c r="P280" i="4"/>
  <c r="R280" i="4"/>
  <c r="Z281" i="4"/>
  <c r="P281" i="4"/>
  <c r="R281" i="4"/>
  <c r="P282" i="4"/>
  <c r="R282" i="4"/>
  <c r="Z283" i="4"/>
  <c r="P283" i="4"/>
  <c r="R283" i="4"/>
  <c r="P284" i="4"/>
  <c r="R284" i="4"/>
  <c r="P285" i="4"/>
  <c r="R285" i="4"/>
  <c r="P286" i="4"/>
  <c r="S286" i="4" s="1"/>
  <c r="R286" i="4"/>
  <c r="Z287" i="4"/>
  <c r="AA287" i="4"/>
  <c r="P287" i="4"/>
  <c r="R287" i="4"/>
  <c r="P288" i="4"/>
  <c r="R288" i="4"/>
  <c r="AA288" i="4"/>
  <c r="P289" i="4"/>
  <c r="R289" i="4"/>
  <c r="Z289" i="4"/>
  <c r="Z290" i="4"/>
  <c r="AA290" i="4"/>
  <c r="P290" i="4"/>
  <c r="R290" i="4"/>
  <c r="AA291" i="4"/>
  <c r="P291" i="4"/>
  <c r="R291" i="4"/>
  <c r="P292" i="4"/>
  <c r="S292" i="4" s="1"/>
  <c r="R292" i="4"/>
  <c r="P293" i="4"/>
  <c r="R293" i="4"/>
  <c r="AA294" i="4"/>
  <c r="P294" i="4"/>
  <c r="R294" i="4"/>
  <c r="P295" i="4"/>
  <c r="R295" i="4"/>
  <c r="P296" i="4"/>
  <c r="R296" i="4"/>
  <c r="P297" i="4"/>
  <c r="R297" i="4"/>
  <c r="AA298" i="4"/>
  <c r="P298" i="4"/>
  <c r="S298" i="4" s="1"/>
  <c r="R298" i="4"/>
  <c r="P299" i="4"/>
  <c r="S299" i="4" s="1"/>
  <c r="R299" i="4"/>
  <c r="P300" i="4"/>
  <c r="R300" i="4"/>
  <c r="Z300" i="4"/>
  <c r="Z301" i="4"/>
  <c r="AA301" i="4"/>
  <c r="P301" i="4"/>
  <c r="R301" i="4"/>
  <c r="AA302" i="4"/>
  <c r="P302" i="4"/>
  <c r="R302" i="4"/>
  <c r="P303" i="4"/>
  <c r="R303" i="4"/>
  <c r="P304" i="4"/>
  <c r="R304" i="4"/>
  <c r="P305" i="4"/>
  <c r="R305" i="4"/>
  <c r="AA305" i="4"/>
  <c r="AA306" i="4"/>
  <c r="P306" i="4"/>
  <c r="S306" i="4" s="1"/>
  <c r="R306" i="4"/>
  <c r="P307" i="4"/>
  <c r="S307" i="4" s="1"/>
  <c r="R307" i="4"/>
  <c r="P308" i="4"/>
  <c r="R308" i="4"/>
  <c r="Z308" i="4"/>
  <c r="AA309" i="4"/>
  <c r="P309" i="4"/>
  <c r="R309" i="4"/>
  <c r="Z309" i="4"/>
  <c r="P310" i="4"/>
  <c r="R310" i="4"/>
  <c r="AA311" i="4"/>
  <c r="P311" i="4"/>
  <c r="R311" i="4"/>
  <c r="P312" i="4"/>
  <c r="R312" i="4"/>
  <c r="AA313" i="4"/>
  <c r="P313" i="4"/>
  <c r="S313" i="4" s="1"/>
  <c r="R313" i="4"/>
  <c r="AA314" i="4"/>
  <c r="P314" i="4"/>
  <c r="R314" i="4"/>
  <c r="Z314" i="4"/>
  <c r="P315" i="4"/>
  <c r="R315" i="4"/>
  <c r="P316" i="4"/>
  <c r="R316" i="4"/>
  <c r="Z316" i="4"/>
  <c r="Z317" i="4"/>
  <c r="AA317" i="4"/>
  <c r="P317" i="4"/>
  <c r="R317" i="4"/>
  <c r="Z318" i="4"/>
  <c r="P318" i="4"/>
  <c r="R318" i="4"/>
  <c r="AA318" i="4"/>
  <c r="AA319" i="4"/>
  <c r="P319" i="4"/>
  <c r="R319" i="4"/>
  <c r="P320" i="4"/>
  <c r="R320" i="4"/>
  <c r="Z321" i="4"/>
  <c r="AA321" i="4"/>
  <c r="P321" i="4"/>
  <c r="R321" i="4"/>
  <c r="Z322" i="4"/>
  <c r="AA322" i="4"/>
  <c r="P322" i="4"/>
  <c r="R322" i="4"/>
  <c r="P323" i="4"/>
  <c r="S323" i="4" s="1"/>
  <c r="R323" i="4"/>
  <c r="AA323" i="4"/>
  <c r="P324" i="4"/>
  <c r="R324" i="4"/>
  <c r="AA325" i="4"/>
  <c r="P325" i="4"/>
  <c r="S325" i="4" s="1"/>
  <c r="R325" i="4"/>
  <c r="Z326" i="4"/>
  <c r="P326" i="4"/>
  <c r="R326" i="4"/>
  <c r="P327" i="4"/>
  <c r="S327" i="4" s="1"/>
  <c r="R327" i="4"/>
  <c r="P328" i="4"/>
  <c r="R328" i="4"/>
  <c r="AA329" i="4"/>
  <c r="P329" i="4"/>
  <c r="R329" i="4"/>
  <c r="P330" i="4"/>
  <c r="R330" i="4"/>
  <c r="Z330" i="4"/>
  <c r="P331" i="4"/>
  <c r="R331" i="4"/>
  <c r="AA331" i="4"/>
  <c r="P332" i="4"/>
  <c r="R332" i="4"/>
  <c r="Z332" i="4"/>
  <c r="AA333" i="4"/>
  <c r="P333" i="4"/>
  <c r="R333" i="4"/>
  <c r="Z334" i="4"/>
  <c r="P334" i="4"/>
  <c r="R334" i="4"/>
  <c r="P335" i="4"/>
  <c r="S335" i="4" s="1"/>
  <c r="R335" i="4"/>
  <c r="P336" i="4"/>
  <c r="R336" i="4"/>
  <c r="AA337" i="4"/>
  <c r="P337" i="4"/>
  <c r="R337" i="4"/>
  <c r="P338" i="4"/>
  <c r="R338" i="4"/>
  <c r="Z338" i="4"/>
  <c r="AA339" i="4"/>
  <c r="P339" i="4"/>
  <c r="R339" i="4"/>
  <c r="P340" i="4"/>
  <c r="R340" i="4"/>
  <c r="Z340" i="4"/>
  <c r="AA341" i="4"/>
  <c r="P341" i="4"/>
  <c r="R341" i="4"/>
  <c r="Z342" i="4"/>
  <c r="P342" i="4"/>
  <c r="R342" i="4"/>
  <c r="P343" i="4"/>
  <c r="R343" i="4"/>
  <c r="P344" i="4"/>
  <c r="R344" i="4"/>
  <c r="AA345" i="4"/>
  <c r="P345" i="4"/>
  <c r="S345" i="4" s="1"/>
  <c r="R345" i="4"/>
  <c r="Z346" i="4"/>
  <c r="P346" i="4"/>
  <c r="R346" i="4"/>
  <c r="P347" i="4"/>
  <c r="R347" i="4"/>
  <c r="Z348" i="4"/>
  <c r="P348" i="4"/>
  <c r="R348" i="4"/>
  <c r="AA349" i="4"/>
  <c r="P349" i="4"/>
  <c r="S349" i="4" s="1"/>
  <c r="R349" i="4"/>
  <c r="Z350" i="4"/>
  <c r="P350" i="4"/>
  <c r="R350" i="4"/>
  <c r="P351" i="4"/>
  <c r="S351" i="4" s="1"/>
  <c r="R351" i="4"/>
  <c r="R2" i="4"/>
  <c r="Q286" i="4" l="1"/>
  <c r="Q292" i="4"/>
  <c r="Q166" i="4"/>
  <c r="Q86" i="4"/>
  <c r="Q146" i="4"/>
  <c r="Q90" i="4"/>
  <c r="Q46" i="4"/>
  <c r="Q218" i="4"/>
  <c r="Q351" i="4"/>
  <c r="Q260" i="4"/>
  <c r="Q325" i="4"/>
  <c r="Q242" i="4"/>
  <c r="Q236" i="4"/>
  <c r="Q222" i="4"/>
  <c r="Q174" i="4"/>
  <c r="Q141" i="4"/>
  <c r="Q59" i="4"/>
  <c r="Q347" i="4"/>
  <c r="S347" i="4"/>
  <c r="Q328" i="4"/>
  <c r="S328" i="4"/>
  <c r="Q316" i="4"/>
  <c r="S316" i="4"/>
  <c r="Q296" i="4"/>
  <c r="S296" i="4"/>
  <c r="Q294" i="4"/>
  <c r="S294" i="4"/>
  <c r="Q281" i="4"/>
  <c r="S281" i="4"/>
  <c r="AA272" i="4"/>
  <c r="Q267" i="4"/>
  <c r="S267" i="4"/>
  <c r="Q255" i="4"/>
  <c r="S255" i="4"/>
  <c r="Q250" i="4"/>
  <c r="S250" i="4"/>
  <c r="Q240" i="4"/>
  <c r="S240" i="4"/>
  <c r="Q239" i="4"/>
  <c r="S239" i="4"/>
  <c r="Q235" i="4"/>
  <c r="S235" i="4"/>
  <c r="Q229" i="4"/>
  <c r="S229" i="4"/>
  <c r="Q220" i="4"/>
  <c r="S220" i="4"/>
  <c r="Q217" i="4"/>
  <c r="S217" i="4"/>
  <c r="Q214" i="4"/>
  <c r="S214" i="4"/>
  <c r="Q203" i="4"/>
  <c r="S203" i="4"/>
  <c r="Q201" i="4"/>
  <c r="S201" i="4"/>
  <c r="Q195" i="4"/>
  <c r="S195" i="4"/>
  <c r="Q187" i="4"/>
  <c r="S187" i="4"/>
  <c r="Q186" i="4"/>
  <c r="S186" i="4"/>
  <c r="Q173" i="4"/>
  <c r="S173" i="4"/>
  <c r="Q169" i="4"/>
  <c r="S169" i="4"/>
  <c r="Q155" i="4"/>
  <c r="S155" i="4"/>
  <c r="AA138" i="4"/>
  <c r="Q120" i="4"/>
  <c r="S120" i="4"/>
  <c r="AA118" i="4"/>
  <c r="Q116" i="4"/>
  <c r="S116" i="4"/>
  <c r="Q108" i="4"/>
  <c r="S108" i="4"/>
  <c r="Q105" i="4"/>
  <c r="S105" i="4"/>
  <c r="Q103" i="4"/>
  <c r="S103" i="4"/>
  <c r="Q95" i="4"/>
  <c r="S95" i="4"/>
  <c r="Q85" i="4"/>
  <c r="S85" i="4"/>
  <c r="Q84" i="4"/>
  <c r="S84" i="4"/>
  <c r="Q82" i="4"/>
  <c r="S82" i="4"/>
  <c r="Q77" i="4"/>
  <c r="S77" i="4"/>
  <c r="Q74" i="4"/>
  <c r="S74" i="4"/>
  <c r="Q71" i="4"/>
  <c r="S71" i="4"/>
  <c r="Q68" i="4"/>
  <c r="S68" i="4"/>
  <c r="Q61" i="4"/>
  <c r="S61" i="4"/>
  <c r="Q53" i="4"/>
  <c r="S53" i="4"/>
  <c r="Q51" i="4"/>
  <c r="S51" i="4"/>
  <c r="Q50" i="4"/>
  <c r="S50" i="4"/>
  <c r="Q48" i="4"/>
  <c r="S48" i="4"/>
  <c r="Q45" i="4"/>
  <c r="S45" i="4"/>
  <c r="Q37" i="4"/>
  <c r="S37" i="4"/>
  <c r="Q34" i="4"/>
  <c r="S34" i="4"/>
  <c r="Q32" i="4"/>
  <c r="S32" i="4"/>
  <c r="Q30" i="4"/>
  <c r="S30" i="4"/>
  <c r="Q344" i="4"/>
  <c r="S344" i="4"/>
  <c r="Q341" i="4"/>
  <c r="S341" i="4"/>
  <c r="Q340" i="4"/>
  <c r="S340" i="4"/>
  <c r="Q339" i="4"/>
  <c r="S339" i="4"/>
  <c r="Q338" i="4"/>
  <c r="S338" i="4"/>
  <c r="Q337" i="4"/>
  <c r="S337" i="4"/>
  <c r="Q335" i="4"/>
  <c r="Q334" i="4"/>
  <c r="S334" i="4"/>
  <c r="Q326" i="4"/>
  <c r="S326" i="4"/>
  <c r="Q321" i="4"/>
  <c r="S321" i="4"/>
  <c r="Q319" i="4"/>
  <c r="S319" i="4"/>
  <c r="Q314" i="4"/>
  <c r="S314" i="4"/>
  <c r="Q311" i="4"/>
  <c r="S311" i="4"/>
  <c r="Q307" i="4"/>
  <c r="Q306" i="4"/>
  <c r="Q305" i="4"/>
  <c r="S305" i="4"/>
  <c r="Q303" i="4"/>
  <c r="S303" i="4"/>
  <c r="Q302" i="4"/>
  <c r="S302" i="4"/>
  <c r="Q301" i="4"/>
  <c r="S301" i="4"/>
  <c r="Q300" i="4"/>
  <c r="S300" i="4"/>
  <c r="Q288" i="4"/>
  <c r="S288" i="4"/>
  <c r="Q287" i="4"/>
  <c r="S287" i="4"/>
  <c r="Q284" i="4"/>
  <c r="S284" i="4"/>
  <c r="Q282" i="4"/>
  <c r="S282" i="4"/>
  <c r="Q279" i="4"/>
  <c r="S279" i="4"/>
  <c r="Q270" i="4"/>
  <c r="S270" i="4"/>
  <c r="Q268" i="4"/>
  <c r="S268" i="4"/>
  <c r="Q264" i="4"/>
  <c r="S264" i="4"/>
  <c r="Q263" i="4"/>
  <c r="S263" i="4"/>
  <c r="Q253" i="4"/>
  <c r="S253" i="4"/>
  <c r="Q248" i="4"/>
  <c r="S248" i="4"/>
  <c r="Q246" i="4"/>
  <c r="Q243" i="4"/>
  <c r="S243" i="4"/>
  <c r="Q241" i="4"/>
  <c r="S241" i="4"/>
  <c r="Q233" i="4"/>
  <c r="S233" i="4"/>
  <c r="Q232" i="4"/>
  <c r="S232" i="4"/>
  <c r="Q231" i="4"/>
  <c r="S231" i="4"/>
  <c r="Q230" i="4"/>
  <c r="S230" i="4"/>
  <c r="Q227" i="4"/>
  <c r="S227" i="4"/>
  <c r="Q221" i="4"/>
  <c r="S221" i="4"/>
  <c r="AA216" i="4"/>
  <c r="Q209" i="4"/>
  <c r="S209" i="4"/>
  <c r="Q208" i="4"/>
  <c r="S208" i="4"/>
  <c r="Q207" i="4"/>
  <c r="S207" i="4"/>
  <c r="Q204" i="4"/>
  <c r="S204" i="4"/>
  <c r="Q197" i="4"/>
  <c r="S197" i="4"/>
  <c r="Q193" i="4"/>
  <c r="S193" i="4"/>
  <c r="Q192" i="4"/>
  <c r="S192" i="4"/>
  <c r="Q191" i="4"/>
  <c r="S191" i="4"/>
  <c r="Q190" i="4"/>
  <c r="Q184" i="4"/>
  <c r="S184" i="4"/>
  <c r="Q182" i="4"/>
  <c r="S182" i="4"/>
  <c r="Q170" i="4"/>
  <c r="S170" i="4"/>
  <c r="Q167" i="4"/>
  <c r="S167" i="4"/>
  <c r="Q165" i="4"/>
  <c r="S165" i="4"/>
  <c r="Q162" i="4"/>
  <c r="Q158" i="4"/>
  <c r="S158" i="4"/>
  <c r="Q153" i="4"/>
  <c r="S153" i="4"/>
  <c r="Q152" i="4"/>
  <c r="S152" i="4"/>
  <c r="Q151" i="4"/>
  <c r="S151" i="4"/>
  <c r="Q150" i="4"/>
  <c r="S150" i="4"/>
  <c r="Q149" i="4"/>
  <c r="S149" i="4"/>
  <c r="Q148" i="4"/>
  <c r="S148" i="4"/>
  <c r="Q147" i="4"/>
  <c r="S147" i="4"/>
  <c r="Q144" i="4"/>
  <c r="S144" i="4"/>
  <c r="Q142" i="4"/>
  <c r="S142" i="4"/>
  <c r="Q140" i="4"/>
  <c r="S140" i="4"/>
  <c r="Q137" i="4"/>
  <c r="S137" i="4"/>
  <c r="Q135" i="4"/>
  <c r="S135" i="4"/>
  <c r="Q132" i="4"/>
  <c r="S132" i="4"/>
  <c r="Q130" i="4"/>
  <c r="S130" i="4"/>
  <c r="Q123" i="4"/>
  <c r="S123" i="4"/>
  <c r="Q121" i="4"/>
  <c r="S121" i="4"/>
  <c r="Q117" i="4"/>
  <c r="S117" i="4"/>
  <c r="Q114" i="4"/>
  <c r="S114" i="4"/>
  <c r="Q109" i="4"/>
  <c r="S109" i="4"/>
  <c r="Q106" i="4"/>
  <c r="S106" i="4"/>
  <c r="Q101" i="4"/>
  <c r="S101" i="4"/>
  <c r="Q99" i="4"/>
  <c r="S99" i="4"/>
  <c r="Q79" i="4"/>
  <c r="S79" i="4"/>
  <c r="Q66" i="4"/>
  <c r="S66" i="4"/>
  <c r="Q64" i="4"/>
  <c r="S64" i="4"/>
  <c r="Q62" i="4"/>
  <c r="S62" i="4"/>
  <c r="Q56" i="4"/>
  <c r="S56" i="4"/>
  <c r="Q40" i="4"/>
  <c r="S40" i="4"/>
  <c r="Q38" i="4"/>
  <c r="S38" i="4"/>
  <c r="Q28" i="4"/>
  <c r="S28" i="4"/>
  <c r="Q26" i="4"/>
  <c r="S26" i="4"/>
  <c r="Q350" i="4"/>
  <c r="S350" i="4"/>
  <c r="Q318" i="4"/>
  <c r="S318" i="4"/>
  <c r="Q317" i="4"/>
  <c r="S317" i="4"/>
  <c r="Q278" i="4"/>
  <c r="S278" i="4"/>
  <c r="Q276" i="4"/>
  <c r="S276" i="4"/>
  <c r="Q262" i="4"/>
  <c r="S262" i="4"/>
  <c r="Q245" i="4"/>
  <c r="S245" i="4"/>
  <c r="Q211" i="4"/>
  <c r="S211" i="4"/>
  <c r="Q196" i="4"/>
  <c r="S196" i="4"/>
  <c r="Q189" i="4"/>
  <c r="S189" i="4"/>
  <c r="Q188" i="4"/>
  <c r="S188" i="4"/>
  <c r="Q179" i="4"/>
  <c r="S179" i="4"/>
  <c r="Q176" i="4"/>
  <c r="S176" i="4"/>
  <c r="Q164" i="4"/>
  <c r="S164" i="4"/>
  <c r="Q160" i="4"/>
  <c r="S160" i="4"/>
  <c r="Q129" i="4"/>
  <c r="S129" i="4"/>
  <c r="Q126" i="4"/>
  <c r="S126" i="4"/>
  <c r="Q125" i="4"/>
  <c r="S125" i="4"/>
  <c r="Q104" i="4"/>
  <c r="S104" i="4"/>
  <c r="Q349" i="4"/>
  <c r="Q348" i="4"/>
  <c r="S348" i="4"/>
  <c r="Q345" i="4"/>
  <c r="Q342" i="4"/>
  <c r="S342" i="4"/>
  <c r="Q331" i="4"/>
  <c r="S331" i="4"/>
  <c r="Q330" i="4"/>
  <c r="S330" i="4"/>
  <c r="Q329" i="4"/>
  <c r="S329" i="4"/>
  <c r="Q327" i="4"/>
  <c r="Q323" i="4"/>
  <c r="Q322" i="4"/>
  <c r="S322" i="4"/>
  <c r="Q315" i="4"/>
  <c r="S315" i="4"/>
  <c r="Q312" i="4"/>
  <c r="S312" i="4"/>
  <c r="Q297" i="4"/>
  <c r="S297" i="4"/>
  <c r="Q295" i="4"/>
  <c r="S295" i="4"/>
  <c r="Q293" i="4"/>
  <c r="S293" i="4"/>
  <c r="Q290" i="4"/>
  <c r="S290" i="4"/>
  <c r="Q289" i="4"/>
  <c r="S289" i="4"/>
  <c r="AA286" i="4"/>
  <c r="Q277" i="4"/>
  <c r="S277" i="4"/>
  <c r="Q274" i="4"/>
  <c r="Q272" i="4"/>
  <c r="S272" i="4"/>
  <c r="Q271" i="4"/>
  <c r="S271" i="4"/>
  <c r="Q266" i="4"/>
  <c r="S266" i="4"/>
  <c r="Q265" i="4"/>
  <c r="S265" i="4"/>
  <c r="Q261" i="4"/>
  <c r="S261" i="4"/>
  <c r="Q258" i="4"/>
  <c r="Q257" i="4"/>
  <c r="S257" i="4"/>
  <c r="Q256" i="4"/>
  <c r="S256" i="4"/>
  <c r="Q254" i="4"/>
  <c r="Q251" i="4"/>
  <c r="S251" i="4"/>
  <c r="Q244" i="4"/>
  <c r="S244" i="4"/>
  <c r="Q237" i="4"/>
  <c r="S237" i="4"/>
  <c r="Q234" i="4"/>
  <c r="Q228" i="4"/>
  <c r="Q225" i="4"/>
  <c r="S225" i="4"/>
  <c r="Q224" i="4"/>
  <c r="S224" i="4"/>
  <c r="Q223" i="4"/>
  <c r="S223" i="4"/>
  <c r="AA221" i="4"/>
  <c r="AB221" i="4" s="1"/>
  <c r="Y221" i="4" s="1"/>
  <c r="Q219" i="4"/>
  <c r="S219" i="4"/>
  <c r="Q215" i="4"/>
  <c r="S215" i="4"/>
  <c r="Q212" i="4"/>
  <c r="S212" i="4"/>
  <c r="Q210" i="4"/>
  <c r="Q202" i="4"/>
  <c r="S202" i="4"/>
  <c r="Q198" i="4"/>
  <c r="S198" i="4"/>
  <c r="AA190" i="4"/>
  <c r="Q185" i="4"/>
  <c r="S185" i="4"/>
  <c r="Q180" i="4"/>
  <c r="S180" i="4"/>
  <c r="Q178" i="4"/>
  <c r="Q177" i="4"/>
  <c r="S177" i="4"/>
  <c r="Q175" i="4"/>
  <c r="S175" i="4"/>
  <c r="Q171" i="4"/>
  <c r="S171" i="4"/>
  <c r="Q168" i="4"/>
  <c r="S168" i="4"/>
  <c r="Q163" i="4"/>
  <c r="S163" i="4"/>
  <c r="Q161" i="4"/>
  <c r="S161" i="4"/>
  <c r="Q157" i="4"/>
  <c r="S157" i="4"/>
  <c r="Q156" i="4"/>
  <c r="S156" i="4"/>
  <c r="Q154" i="4"/>
  <c r="S154" i="4"/>
  <c r="Q138" i="4"/>
  <c r="S138" i="4"/>
  <c r="Q133" i="4"/>
  <c r="S133" i="4"/>
  <c r="Q127" i="4"/>
  <c r="S127" i="4"/>
  <c r="Q118" i="4"/>
  <c r="S118" i="4"/>
  <c r="Q110" i="4"/>
  <c r="S110" i="4"/>
  <c r="Q107" i="4"/>
  <c r="S107" i="4"/>
  <c r="Q102" i="4"/>
  <c r="S102" i="4"/>
  <c r="Q96" i="4"/>
  <c r="S96" i="4"/>
  <c r="Q92" i="4"/>
  <c r="S92" i="4"/>
  <c r="Q91" i="4"/>
  <c r="S91" i="4"/>
  <c r="Q87" i="4"/>
  <c r="S87" i="4"/>
  <c r="Q83" i="4"/>
  <c r="S83" i="4"/>
  <c r="Q81" i="4"/>
  <c r="S81" i="4"/>
  <c r="Q80" i="4"/>
  <c r="S80" i="4"/>
  <c r="Q75" i="4"/>
  <c r="S75" i="4"/>
  <c r="Q73" i="4"/>
  <c r="Q72" i="4"/>
  <c r="S72" i="4"/>
  <c r="Q69" i="4"/>
  <c r="S69" i="4"/>
  <c r="Q67" i="4"/>
  <c r="S67" i="4"/>
  <c r="Q60" i="4"/>
  <c r="S60" i="4"/>
  <c r="Q57" i="4"/>
  <c r="S57" i="4"/>
  <c r="Q54" i="4"/>
  <c r="S54" i="4"/>
  <c r="Q52" i="4"/>
  <c r="S52" i="4"/>
  <c r="Q49" i="4"/>
  <c r="S49" i="4"/>
  <c r="Q47" i="4"/>
  <c r="S47" i="4"/>
  <c r="Q43" i="4"/>
  <c r="S43" i="4"/>
  <c r="Q42" i="4"/>
  <c r="S42" i="4"/>
  <c r="Q41" i="4"/>
  <c r="S41" i="4"/>
  <c r="Q35" i="4"/>
  <c r="S35" i="4"/>
  <c r="Q33" i="4"/>
  <c r="S33" i="4"/>
  <c r="Q31" i="4"/>
  <c r="S31" i="4"/>
  <c r="Q29" i="4"/>
  <c r="S29" i="4"/>
  <c r="Q346" i="4"/>
  <c r="S346" i="4"/>
  <c r="Q343" i="4"/>
  <c r="S343" i="4"/>
  <c r="Q336" i="4"/>
  <c r="S336" i="4"/>
  <c r="Q333" i="4"/>
  <c r="S333" i="4"/>
  <c r="Q332" i="4"/>
  <c r="S332" i="4"/>
  <c r="Q324" i="4"/>
  <c r="S324" i="4"/>
  <c r="Q320" i="4"/>
  <c r="S320" i="4"/>
  <c r="Q313" i="4"/>
  <c r="Q310" i="4"/>
  <c r="S310" i="4"/>
  <c r="Q309" i="4"/>
  <c r="S309" i="4"/>
  <c r="Q308" i="4"/>
  <c r="S308" i="4"/>
  <c r="Q304" i="4"/>
  <c r="S304" i="4"/>
  <c r="Q299" i="4"/>
  <c r="Q298" i="4"/>
  <c r="Q291" i="4"/>
  <c r="S291" i="4"/>
  <c r="Q285" i="4"/>
  <c r="S285" i="4"/>
  <c r="Q283" i="4"/>
  <c r="S283" i="4"/>
  <c r="Q280" i="4"/>
  <c r="S280" i="4"/>
  <c r="Q275" i="4"/>
  <c r="S275" i="4"/>
  <c r="Q273" i="4"/>
  <c r="S273" i="4"/>
  <c r="Q269" i="4"/>
  <c r="S269" i="4"/>
  <c r="Q259" i="4"/>
  <c r="S259" i="4"/>
  <c r="Q252" i="4"/>
  <c r="Q249" i="4"/>
  <c r="S249" i="4"/>
  <c r="Q247" i="4"/>
  <c r="S247" i="4"/>
  <c r="Q238" i="4"/>
  <c r="S238" i="4"/>
  <c r="Q226" i="4"/>
  <c r="S226" i="4"/>
  <c r="Q216" i="4"/>
  <c r="Q213" i="4"/>
  <c r="S213" i="4"/>
  <c r="Q206" i="4"/>
  <c r="Q205" i="4"/>
  <c r="S205" i="4"/>
  <c r="Q200" i="4"/>
  <c r="S200" i="4"/>
  <c r="Q199" i="4"/>
  <c r="S199" i="4"/>
  <c r="Q194" i="4"/>
  <c r="S194" i="4"/>
  <c r="Q183" i="4"/>
  <c r="S183" i="4"/>
  <c r="Q181" i="4"/>
  <c r="S181" i="4"/>
  <c r="Q172" i="4"/>
  <c r="S172" i="4"/>
  <c r="Q159" i="4"/>
  <c r="S159" i="4"/>
  <c r="Q145" i="4"/>
  <c r="S145" i="4"/>
  <c r="Q143" i="4"/>
  <c r="S143" i="4"/>
  <c r="Q139" i="4"/>
  <c r="S139" i="4"/>
  <c r="Q136" i="4"/>
  <c r="S136" i="4"/>
  <c r="Q134" i="4"/>
  <c r="S134" i="4"/>
  <c r="Q131" i="4"/>
  <c r="S131" i="4"/>
  <c r="Q128" i="4"/>
  <c r="S128" i="4"/>
  <c r="Q124" i="4"/>
  <c r="S124" i="4"/>
  <c r="Q122" i="4"/>
  <c r="S122" i="4"/>
  <c r="Q119" i="4"/>
  <c r="S119" i="4"/>
  <c r="Q115" i="4"/>
  <c r="S115" i="4"/>
  <c r="Q113" i="4"/>
  <c r="S113" i="4"/>
  <c r="Q112" i="4"/>
  <c r="S112" i="4"/>
  <c r="Q111" i="4"/>
  <c r="S111" i="4"/>
  <c r="Q100" i="4"/>
  <c r="S100" i="4"/>
  <c r="Q98" i="4"/>
  <c r="S98" i="4"/>
  <c r="Q97" i="4"/>
  <c r="S97" i="4"/>
  <c r="Q94" i="4"/>
  <c r="S94" i="4"/>
  <c r="Q93" i="4"/>
  <c r="S93" i="4"/>
  <c r="Q89" i="4"/>
  <c r="S89" i="4"/>
  <c r="Q88" i="4"/>
  <c r="S88" i="4"/>
  <c r="Q78" i="4"/>
  <c r="Q76" i="4"/>
  <c r="S76" i="4"/>
  <c r="Q70" i="4"/>
  <c r="S70" i="4"/>
  <c r="Q65" i="4"/>
  <c r="S65" i="4"/>
  <c r="Q63" i="4"/>
  <c r="S63" i="4"/>
  <c r="Q58" i="4"/>
  <c r="S58" i="4"/>
  <c r="Q55" i="4"/>
  <c r="Q44" i="4"/>
  <c r="S44" i="4"/>
  <c r="Q39" i="4"/>
  <c r="S39" i="4"/>
  <c r="Q36" i="4"/>
  <c r="S36" i="4"/>
  <c r="Q27" i="4"/>
  <c r="S27" i="4"/>
  <c r="Q25" i="4"/>
  <c r="S25" i="4"/>
  <c r="Z9" i="4"/>
  <c r="Z5" i="4"/>
  <c r="Z13" i="4"/>
  <c r="AA315" i="4"/>
  <c r="AA297" i="4"/>
  <c r="AA168" i="4"/>
  <c r="AA240" i="4"/>
  <c r="AB240" i="4" s="1"/>
  <c r="Y240" i="4" s="1"/>
  <c r="AA254" i="4"/>
  <c r="AA210" i="4"/>
  <c r="Z145" i="4"/>
  <c r="AB145" i="4" s="1"/>
  <c r="Y145" i="4" s="1"/>
  <c r="Z136" i="4"/>
  <c r="AA102" i="4"/>
  <c r="Z99" i="4"/>
  <c r="AA85" i="4"/>
  <c r="AB85" i="4" s="1"/>
  <c r="Y85" i="4" s="1"/>
  <c r="AA84" i="4"/>
  <c r="AB84" i="4" s="1"/>
  <c r="Y84" i="4" s="1"/>
  <c r="Z185" i="4"/>
  <c r="AB185" i="4" s="1"/>
  <c r="Y185" i="4" s="1"/>
  <c r="Z324" i="4"/>
  <c r="AA282" i="4"/>
  <c r="Z259" i="4"/>
  <c r="AA250" i="4"/>
  <c r="Z227" i="4"/>
  <c r="Z217" i="4"/>
  <c r="AB217" i="4" s="1"/>
  <c r="Y217" i="4" s="1"/>
  <c r="Z175" i="4"/>
  <c r="Z169" i="4"/>
  <c r="AB169" i="4" s="1"/>
  <c r="Y169" i="4" s="1"/>
  <c r="Z143" i="4"/>
  <c r="Z133" i="4"/>
  <c r="AB133" i="4" s="1"/>
  <c r="Y133" i="4" s="1"/>
  <c r="AA121" i="4"/>
  <c r="Z100" i="4"/>
  <c r="Z11" i="4"/>
  <c r="AA347" i="4"/>
  <c r="Z255" i="4"/>
  <c r="Z204" i="4"/>
  <c r="AA201" i="4"/>
  <c r="Z160" i="4"/>
  <c r="AB160" i="4" s="1"/>
  <c r="Y160" i="4" s="1"/>
  <c r="AA130" i="4"/>
  <c r="AA122" i="4"/>
  <c r="AA73" i="4"/>
  <c r="Z69" i="4"/>
  <c r="AB69" i="4" s="1"/>
  <c r="Y69" i="4" s="1"/>
  <c r="Z62" i="4"/>
  <c r="Z33" i="4"/>
  <c r="AA26" i="4"/>
  <c r="Z219" i="4"/>
  <c r="AA158" i="4"/>
  <c r="Z144" i="4"/>
  <c r="AB144" i="4" s="1"/>
  <c r="Y144" i="4" s="1"/>
  <c r="Z80" i="4"/>
  <c r="AB80" i="4" s="1"/>
  <c r="Y80" i="4" s="1"/>
  <c r="Z71" i="4"/>
  <c r="Z68" i="4"/>
  <c r="AA57" i="4"/>
  <c r="AB57" i="4" s="1"/>
  <c r="Y57" i="4" s="1"/>
  <c r="Z27" i="4"/>
  <c r="Z17" i="4"/>
  <c r="Z181" i="4"/>
  <c r="AB181" i="4" s="1"/>
  <c r="Y181" i="4" s="1"/>
  <c r="Z93" i="4"/>
  <c r="AB93" i="4" s="1"/>
  <c r="Y93" i="4" s="1"/>
  <c r="AA66" i="4"/>
  <c r="AB66" i="4" s="1"/>
  <c r="Y66" i="4" s="1"/>
  <c r="Z305" i="4"/>
  <c r="AB305" i="4" s="1"/>
  <c r="Y305" i="4" s="1"/>
  <c r="Z297" i="4"/>
  <c r="Z237" i="4"/>
  <c r="AB237" i="4" s="1"/>
  <c r="Y237" i="4" s="1"/>
  <c r="AA228" i="4"/>
  <c r="AA204" i="4"/>
  <c r="Z201" i="4"/>
  <c r="AA193" i="4"/>
  <c r="AB193" i="4" s="1"/>
  <c r="Y193" i="4" s="1"/>
  <c r="Z184" i="4"/>
  <c r="AB184" i="4" s="1"/>
  <c r="Y184" i="4" s="1"/>
  <c r="AA176" i="4"/>
  <c r="AB176" i="4" s="1"/>
  <c r="Y176" i="4" s="1"/>
  <c r="Z123" i="4"/>
  <c r="AA96" i="4"/>
  <c r="AB96" i="4" s="1"/>
  <c r="Y96" i="4" s="1"/>
  <c r="AA89" i="4"/>
  <c r="Z76" i="4"/>
  <c r="AB76" i="4" s="1"/>
  <c r="Y76" i="4" s="1"/>
  <c r="Z48" i="4"/>
  <c r="Z41" i="4"/>
  <c r="AB41" i="4" s="1"/>
  <c r="Y41" i="4" s="1"/>
  <c r="AA351" i="4"/>
  <c r="AA343" i="4"/>
  <c r="Z336" i="4"/>
  <c r="Z328" i="4"/>
  <c r="Z312" i="4"/>
  <c r="Z296" i="4"/>
  <c r="Z293" i="4"/>
  <c r="AA292" i="4"/>
  <c r="Z285" i="4"/>
  <c r="AA284" i="4"/>
  <c r="Z277" i="4"/>
  <c r="AA276" i="4"/>
  <c r="Z269" i="4"/>
  <c r="AA268" i="4"/>
  <c r="Z261" i="4"/>
  <c r="AA260" i="4"/>
  <c r="Z253" i="4"/>
  <c r="AA252" i="4"/>
  <c r="Z245" i="4"/>
  <c r="AA244" i="4"/>
  <c r="AA236" i="4"/>
  <c r="AA233" i="4"/>
  <c r="AB233" i="4" s="1"/>
  <c r="Y233" i="4" s="1"/>
  <c r="Z228" i="4"/>
  <c r="Z215" i="4"/>
  <c r="Z211" i="4"/>
  <c r="Z209" i="4"/>
  <c r="Z197" i="4"/>
  <c r="AB197" i="4" s="1"/>
  <c r="Y197" i="4" s="1"/>
  <c r="Z183" i="4"/>
  <c r="AA182" i="4"/>
  <c r="Z179" i="4"/>
  <c r="AA178" i="4"/>
  <c r="Z168" i="4"/>
  <c r="AA164" i="4"/>
  <c r="AB164" i="4" s="1"/>
  <c r="Y164" i="4" s="1"/>
  <c r="Z155" i="4"/>
  <c r="AA153" i="4"/>
  <c r="AB153" i="4" s="1"/>
  <c r="Y153" i="4" s="1"/>
  <c r="Z140" i="4"/>
  <c r="AB140" i="4" s="1"/>
  <c r="Y140" i="4" s="1"/>
  <c r="Z139" i="4"/>
  <c r="AA136" i="4"/>
  <c r="AA134" i="4"/>
  <c r="Z132" i="4"/>
  <c r="AB132" i="4" s="1"/>
  <c r="Y132" i="4" s="1"/>
  <c r="Z129" i="4"/>
  <c r="AB129" i="4" s="1"/>
  <c r="Y129" i="4" s="1"/>
  <c r="Z61" i="4"/>
  <c r="AB61" i="4" s="1"/>
  <c r="Y61" i="4" s="1"/>
  <c r="AA53" i="4"/>
  <c r="AA49" i="4"/>
  <c r="AB49" i="4" s="1"/>
  <c r="Y49" i="4" s="1"/>
  <c r="AA38" i="4"/>
  <c r="Z31" i="4"/>
  <c r="Z95" i="4"/>
  <c r="AA86" i="4"/>
  <c r="Z72" i="4"/>
  <c r="AB72" i="4" s="1"/>
  <c r="Y72" i="4" s="1"/>
  <c r="Z60" i="4"/>
  <c r="Z29" i="4"/>
  <c r="Z313" i="4"/>
  <c r="AB313" i="4" s="1"/>
  <c r="Y313" i="4" s="1"/>
  <c r="AA220" i="4"/>
  <c r="AB220" i="4" s="1"/>
  <c r="Y220" i="4" s="1"/>
  <c r="Z180" i="4"/>
  <c r="AB180" i="4" s="1"/>
  <c r="Y180" i="4" s="1"/>
  <c r="Z107" i="4"/>
  <c r="Z52" i="4"/>
  <c r="Z42" i="4"/>
  <c r="AB42" i="4" s="1"/>
  <c r="Y42" i="4" s="1"/>
  <c r="Z344" i="4"/>
  <c r="AA335" i="4"/>
  <c r="AA327" i="4"/>
  <c r="Z320" i="4"/>
  <c r="AA310" i="4"/>
  <c r="Z304" i="4"/>
  <c r="AA226" i="4"/>
  <c r="AA205" i="4"/>
  <c r="AB205" i="4" s="1"/>
  <c r="Y205" i="4" s="1"/>
  <c r="Z189" i="4"/>
  <c r="AB189" i="4" s="1"/>
  <c r="Y189" i="4" s="1"/>
  <c r="Z161" i="4"/>
  <c r="AB161" i="4" s="1"/>
  <c r="Y161" i="4" s="1"/>
  <c r="Z149" i="4"/>
  <c r="AB149" i="4" s="1"/>
  <c r="Y149" i="4" s="1"/>
  <c r="Z141" i="4"/>
  <c r="AB141" i="4" s="1"/>
  <c r="Y141" i="4" s="1"/>
  <c r="AA128" i="4"/>
  <c r="AB128" i="4" s="1"/>
  <c r="Y128" i="4" s="1"/>
  <c r="AA113" i="4"/>
  <c r="AB113" i="4" s="1"/>
  <c r="Y113" i="4" s="1"/>
  <c r="Z101" i="4"/>
  <c r="AB101" i="4" s="1"/>
  <c r="Y101" i="4" s="1"/>
  <c r="AA100" i="4"/>
  <c r="AA78" i="4"/>
  <c r="Z45" i="4"/>
  <c r="AB45" i="4" s="1"/>
  <c r="Y45" i="4" s="1"/>
  <c r="AA39" i="4"/>
  <c r="AB39" i="4" s="1"/>
  <c r="Y39" i="4" s="1"/>
  <c r="AA32" i="4"/>
  <c r="Z25" i="4"/>
  <c r="Z117" i="4"/>
  <c r="AB117" i="4" s="1"/>
  <c r="Y117" i="4" s="1"/>
  <c r="Z73" i="4"/>
  <c r="Z81" i="4"/>
  <c r="AB81" i="4" s="1"/>
  <c r="Y81" i="4" s="1"/>
  <c r="Z65" i="4"/>
  <c r="AB65" i="4" s="1"/>
  <c r="Y65" i="4" s="1"/>
  <c r="AA51" i="4"/>
  <c r="AA47" i="4"/>
  <c r="Z7" i="4"/>
  <c r="Z3" i="4"/>
  <c r="AB322" i="4"/>
  <c r="Y322" i="4" s="1"/>
  <c r="AB317" i="4"/>
  <c r="Y317" i="4" s="1"/>
  <c r="AB301" i="4"/>
  <c r="Y301" i="4" s="1"/>
  <c r="AB290" i="4"/>
  <c r="Y290" i="4" s="1"/>
  <c r="AB208" i="4"/>
  <c r="Y208" i="4" s="1"/>
  <c r="AB200" i="4"/>
  <c r="Y200" i="4" s="1"/>
  <c r="AB196" i="4"/>
  <c r="Y196" i="4" s="1"/>
  <c r="AB157" i="4"/>
  <c r="Y157" i="4" s="1"/>
  <c r="AB92" i="4"/>
  <c r="Y92" i="4" s="1"/>
  <c r="AB309" i="4"/>
  <c r="Y309" i="4" s="1"/>
  <c r="AB232" i="4"/>
  <c r="Y232" i="4" s="1"/>
  <c r="AB224" i="4"/>
  <c r="Y224" i="4" s="1"/>
  <c r="AB192" i="4"/>
  <c r="Y192" i="4" s="1"/>
  <c r="AB188" i="4"/>
  <c r="Y188" i="4" s="1"/>
  <c r="AB177" i="4"/>
  <c r="Y177" i="4" s="1"/>
  <c r="AB156" i="4"/>
  <c r="Y156" i="4" s="1"/>
  <c r="AB112" i="4"/>
  <c r="Y112" i="4" s="1"/>
  <c r="AB77" i="4"/>
  <c r="Y77" i="4" s="1"/>
  <c r="AB50" i="4"/>
  <c r="Y50" i="4" s="1"/>
  <c r="AB321" i="4"/>
  <c r="Y321" i="4" s="1"/>
  <c r="AB318" i="4"/>
  <c r="Y318" i="4" s="1"/>
  <c r="AB314" i="4"/>
  <c r="Y314" i="4" s="1"/>
  <c r="AB213" i="4"/>
  <c r="Y213" i="4" s="1"/>
  <c r="AB172" i="4"/>
  <c r="Y172" i="4" s="1"/>
  <c r="AB165" i="4"/>
  <c r="Y165" i="4" s="1"/>
  <c r="AB124" i="4"/>
  <c r="Y124" i="4" s="1"/>
  <c r="AB108" i="4"/>
  <c r="Y108" i="4" s="1"/>
  <c r="AB287" i="4"/>
  <c r="Y287" i="4" s="1"/>
  <c r="AB173" i="4"/>
  <c r="Y173" i="4" s="1"/>
  <c r="AB152" i="4"/>
  <c r="Y152" i="4" s="1"/>
  <c r="AB148" i="4"/>
  <c r="Y148" i="4" s="1"/>
  <c r="AB137" i="4"/>
  <c r="Y137" i="4" s="1"/>
  <c r="AB88" i="4"/>
  <c r="Y88" i="4" s="1"/>
  <c r="AA222" i="4"/>
  <c r="AA139" i="4"/>
  <c r="AA350" i="4"/>
  <c r="AB350" i="4" s="1"/>
  <c r="Z349" i="4"/>
  <c r="AB349" i="4" s="1"/>
  <c r="AA346" i="4"/>
  <c r="AB346" i="4" s="1"/>
  <c r="Z345" i="4"/>
  <c r="AB345" i="4" s="1"/>
  <c r="AA342" i="4"/>
  <c r="AB342" i="4" s="1"/>
  <c r="Z341" i="4"/>
  <c r="AB341" i="4" s="1"/>
  <c r="AA338" i="4"/>
  <c r="AB338" i="4" s="1"/>
  <c r="Z337" i="4"/>
  <c r="AB337" i="4" s="1"/>
  <c r="AA334" i="4"/>
  <c r="AB334" i="4" s="1"/>
  <c r="Z333" i="4"/>
  <c r="AB333" i="4" s="1"/>
  <c r="AA330" i="4"/>
  <c r="AB330" i="4" s="1"/>
  <c r="Z329" i="4"/>
  <c r="AB329" i="4" s="1"/>
  <c r="AA326" i="4"/>
  <c r="AB326" i="4" s="1"/>
  <c r="Z325" i="4"/>
  <c r="AB325" i="4" s="1"/>
  <c r="Z319" i="4"/>
  <c r="AB319" i="4" s="1"/>
  <c r="AA312" i="4"/>
  <c r="Z306" i="4"/>
  <c r="AB306" i="4" s="1"/>
  <c r="AA303" i="4"/>
  <c r="Z298" i="4"/>
  <c r="AB298" i="4" s="1"/>
  <c r="AA295" i="4"/>
  <c r="Z286" i="4"/>
  <c r="Z278" i="4"/>
  <c r="AB278" i="4" s="1"/>
  <c r="Z270" i="4"/>
  <c r="AB270" i="4" s="1"/>
  <c r="AA209" i="4"/>
  <c r="AA289" i="4"/>
  <c r="AB289" i="4" s="1"/>
  <c r="Z323" i="4"/>
  <c r="AB323" i="4" s="1"/>
  <c r="AA316" i="4"/>
  <c r="AB316" i="4" s="1"/>
  <c r="Z310" i="4"/>
  <c r="Z291" i="4"/>
  <c r="AB291" i="4" s="1"/>
  <c r="AA279" i="4"/>
  <c r="AB279" i="4" s="1"/>
  <c r="AA271" i="4"/>
  <c r="AB271" i="4" s="1"/>
  <c r="AA263" i="4"/>
  <c r="AB263" i="4" s="1"/>
  <c r="Z258" i="4"/>
  <c r="AB258" i="4" s="1"/>
  <c r="AA255" i="4"/>
  <c r="Z250" i="4"/>
  <c r="AA247" i="4"/>
  <c r="AB247" i="4" s="1"/>
  <c r="Z242" i="4"/>
  <c r="AB242" i="4" s="1"/>
  <c r="AA227" i="4"/>
  <c r="AA187" i="4"/>
  <c r="AB187" i="4" s="1"/>
  <c r="Z170" i="4"/>
  <c r="AB170" i="4" s="1"/>
  <c r="Z315" i="4"/>
  <c r="Z351" i="4"/>
  <c r="AA348" i="4"/>
  <c r="Z347" i="4"/>
  <c r="AA344" i="4"/>
  <c r="Z343" i="4"/>
  <c r="AA340" i="4"/>
  <c r="Z339" i="4"/>
  <c r="AB339" i="4" s="1"/>
  <c r="AA336" i="4"/>
  <c r="Z335" i="4"/>
  <c r="AA332" i="4"/>
  <c r="Z331" i="4"/>
  <c r="AB331" i="4" s="1"/>
  <c r="AA328" i="4"/>
  <c r="Z327" i="4"/>
  <c r="AA324" i="4"/>
  <c r="AA320" i="4"/>
  <c r="Z311" i="4"/>
  <c r="AB311" i="4" s="1"/>
  <c r="AA307" i="4"/>
  <c r="Z302" i="4"/>
  <c r="AB302" i="4" s="1"/>
  <c r="AA299" i="4"/>
  <c r="Z294" i="4"/>
  <c r="AB294" i="4" s="1"/>
  <c r="AA229" i="4"/>
  <c r="AA285" i="4"/>
  <c r="Z284" i="4"/>
  <c r="AA277" i="4"/>
  <c r="Z276" i="4"/>
  <c r="AA269" i="4"/>
  <c r="Z268" i="4"/>
  <c r="AA147" i="4"/>
  <c r="AB147" i="4" s="1"/>
  <c r="AA52" i="4"/>
  <c r="Z46" i="4"/>
  <c r="AB46" i="4" s="1"/>
  <c r="AA35" i="4"/>
  <c r="AB35" i="4" s="1"/>
  <c r="AA308" i="4"/>
  <c r="AB308" i="4" s="1"/>
  <c r="Z307" i="4"/>
  <c r="AA304" i="4"/>
  <c r="Z303" i="4"/>
  <c r="AA300" i="4"/>
  <c r="AB300" i="4" s="1"/>
  <c r="Z299" i="4"/>
  <c r="AA296" i="4"/>
  <c r="Z295" i="4"/>
  <c r="Z288" i="4"/>
  <c r="AB288" i="4" s="1"/>
  <c r="AA283" i="4"/>
  <c r="AB283" i="4" s="1"/>
  <c r="Z282" i="4"/>
  <c r="AA275" i="4"/>
  <c r="Z274" i="4"/>
  <c r="AB274" i="4" s="1"/>
  <c r="AA267" i="4"/>
  <c r="AB267" i="4" s="1"/>
  <c r="Z266" i="4"/>
  <c r="AB266" i="4" s="1"/>
  <c r="Z262" i="4"/>
  <c r="AB262" i="4" s="1"/>
  <c r="AA259" i="4"/>
  <c r="Z254" i="4"/>
  <c r="AA251" i="4"/>
  <c r="AB251" i="4" s="1"/>
  <c r="Z246" i="4"/>
  <c r="AB246" i="4" s="1"/>
  <c r="AA243" i="4"/>
  <c r="AB243" i="4" s="1"/>
  <c r="AA239" i="4"/>
  <c r="AB239" i="4" s="1"/>
  <c r="Z230" i="4"/>
  <c r="AB230" i="4" s="1"/>
  <c r="Z226" i="4"/>
  <c r="AA214" i="4"/>
  <c r="Z212" i="4"/>
  <c r="AB212" i="4" s="1"/>
  <c r="AA155" i="4"/>
  <c r="AA293" i="4"/>
  <c r="Z292" i="4"/>
  <c r="AA281" i="4"/>
  <c r="AB281" i="4" s="1"/>
  <c r="Z280" i="4"/>
  <c r="AB280" i="4" s="1"/>
  <c r="AA273" i="4"/>
  <c r="AB273" i="4" s="1"/>
  <c r="Z272" i="4"/>
  <c r="Z236" i="4"/>
  <c r="AA234" i="4"/>
  <c r="AA215" i="4"/>
  <c r="AA199" i="4"/>
  <c r="AB199" i="4" s="1"/>
  <c r="AA131" i="4"/>
  <c r="AB131" i="4" s="1"/>
  <c r="Z89" i="4"/>
  <c r="AA265" i="4"/>
  <c r="AB265" i="4" s="1"/>
  <c r="Z264" i="4"/>
  <c r="AB264" i="4" s="1"/>
  <c r="AA261" i="4"/>
  <c r="Z260" i="4"/>
  <c r="AA257" i="4"/>
  <c r="AB257" i="4" s="1"/>
  <c r="Z256" i="4"/>
  <c r="AB256" i="4" s="1"/>
  <c r="AA253" i="4"/>
  <c r="Z252" i="4"/>
  <c r="AA249" i="4"/>
  <c r="AB249" i="4" s="1"/>
  <c r="Z248" i="4"/>
  <c r="AB248" i="4" s="1"/>
  <c r="AA245" i="4"/>
  <c r="Z244" i="4"/>
  <c r="AA241" i="4"/>
  <c r="AB241" i="4" s="1"/>
  <c r="AA235" i="4"/>
  <c r="AB235" i="4" s="1"/>
  <c r="AA225" i="4"/>
  <c r="AB225" i="4" s="1"/>
  <c r="Z218" i="4"/>
  <c r="AB218" i="4" s="1"/>
  <c r="Z206" i="4"/>
  <c r="AB206" i="4" s="1"/>
  <c r="AA195" i="4"/>
  <c r="AB195" i="4" s="1"/>
  <c r="Z178" i="4"/>
  <c r="AA163" i="4"/>
  <c r="AB163" i="4" s="1"/>
  <c r="AA103" i="4"/>
  <c r="Z234" i="4"/>
  <c r="Z222" i="4"/>
  <c r="Z216" i="4"/>
  <c r="Z194" i="4"/>
  <c r="AB194" i="4" s="1"/>
  <c r="AA179" i="4"/>
  <c r="Z162" i="4"/>
  <c r="AB162" i="4" s="1"/>
  <c r="Z238" i="4"/>
  <c r="AB238" i="4" s="1"/>
  <c r="AA231" i="4"/>
  <c r="AB231" i="4" s="1"/>
  <c r="AA219" i="4"/>
  <c r="AA211" i="4"/>
  <c r="Z210" i="4"/>
  <c r="AA203" i="4"/>
  <c r="AB203" i="4" s="1"/>
  <c r="Z202" i="4"/>
  <c r="AB202" i="4" s="1"/>
  <c r="Z198" i="4"/>
  <c r="AB198" i="4" s="1"/>
  <c r="Z186" i="4"/>
  <c r="AB186" i="4" s="1"/>
  <c r="AA171" i="4"/>
  <c r="AB171" i="4" s="1"/>
  <c r="Z154" i="4"/>
  <c r="AB154" i="4" s="1"/>
  <c r="Z146" i="4"/>
  <c r="AB146" i="4" s="1"/>
  <c r="Z138" i="4"/>
  <c r="Z130" i="4"/>
  <c r="AA119" i="4"/>
  <c r="AA74" i="4"/>
  <c r="AA223" i="4"/>
  <c r="AB223" i="4" s="1"/>
  <c r="Z214" i="4"/>
  <c r="AA207" i="4"/>
  <c r="AB207" i="4" s="1"/>
  <c r="Z125" i="4"/>
  <c r="AB125" i="4" s="1"/>
  <c r="Z110" i="4"/>
  <c r="AB110" i="4" s="1"/>
  <c r="AA98" i="4"/>
  <c r="Z97" i="4"/>
  <c r="AB97" i="4" s="1"/>
  <c r="AA82" i="4"/>
  <c r="AA126" i="4"/>
  <c r="Z116" i="4"/>
  <c r="AB116" i="4" s="1"/>
  <c r="AA114" i="4"/>
  <c r="AA90" i="4"/>
  <c r="AA63" i="4"/>
  <c r="AA191" i="4"/>
  <c r="AB191" i="4" s="1"/>
  <c r="Z190" i="4"/>
  <c r="AA183" i="4"/>
  <c r="Z182" i="4"/>
  <c r="AA175" i="4"/>
  <c r="Z174" i="4"/>
  <c r="AB174" i="4" s="1"/>
  <c r="AA167" i="4"/>
  <c r="AB167" i="4" s="1"/>
  <c r="Z166" i="4"/>
  <c r="AB166" i="4" s="1"/>
  <c r="AA159" i="4"/>
  <c r="AB159" i="4" s="1"/>
  <c r="Z158" i="4"/>
  <c r="AA151" i="4"/>
  <c r="AB151" i="4" s="1"/>
  <c r="Z150" i="4"/>
  <c r="AB150" i="4" s="1"/>
  <c r="AA143" i="4"/>
  <c r="Z142" i="4"/>
  <c r="AB142" i="4" s="1"/>
  <c r="AA135" i="4"/>
  <c r="AB135" i="4" s="1"/>
  <c r="Z134" i="4"/>
  <c r="Z121" i="4"/>
  <c r="AA109" i="4"/>
  <c r="AB109" i="4" s="1"/>
  <c r="Z105" i="4"/>
  <c r="AB105" i="4" s="1"/>
  <c r="Z122" i="4"/>
  <c r="Z120" i="4"/>
  <c r="AB120" i="4" s="1"/>
  <c r="AA115" i="4"/>
  <c r="AB115" i="4" s="1"/>
  <c r="Z106" i="4"/>
  <c r="AB106" i="4" s="1"/>
  <c r="Z104" i="4"/>
  <c r="AB104" i="4" s="1"/>
  <c r="AA95" i="4"/>
  <c r="Z94" i="4"/>
  <c r="AB94" i="4" s="1"/>
  <c r="AA87" i="4"/>
  <c r="AB87" i="4" s="1"/>
  <c r="Z86" i="4"/>
  <c r="AA79" i="4"/>
  <c r="AB79" i="4" s="1"/>
  <c r="Z78" i="4"/>
  <c r="AA71" i="4"/>
  <c r="Z70" i="4"/>
  <c r="AB70" i="4" s="1"/>
  <c r="AA68" i="4"/>
  <c r="AA62" i="4"/>
  <c r="Z58" i="4"/>
  <c r="AA56" i="4"/>
  <c r="AB56" i="4" s="1"/>
  <c r="Z53" i="4"/>
  <c r="Z43" i="4"/>
  <c r="AB43" i="4" s="1"/>
  <c r="AA123" i="4"/>
  <c r="Z114" i="4"/>
  <c r="AA107" i="4"/>
  <c r="AA99" i="4"/>
  <c r="Z98" i="4"/>
  <c r="AA91" i="4"/>
  <c r="AB91" i="4" s="1"/>
  <c r="Z90" i="4"/>
  <c r="AA83" i="4"/>
  <c r="AB83" i="4" s="1"/>
  <c r="Z82" i="4"/>
  <c r="AA75" i="4"/>
  <c r="AB75" i="4" s="1"/>
  <c r="Z74" i="4"/>
  <c r="Z63" i="4"/>
  <c r="Z59" i="4"/>
  <c r="AB59" i="4" s="1"/>
  <c r="AA58" i="4"/>
  <c r="Z54" i="4"/>
  <c r="AB54" i="4" s="1"/>
  <c r="AA44" i="4"/>
  <c r="AB44" i="4" s="1"/>
  <c r="Z40" i="4"/>
  <c r="AB40" i="4" s="1"/>
  <c r="AA127" i="4"/>
  <c r="AB127" i="4" s="1"/>
  <c r="Z126" i="4"/>
  <c r="Z118" i="4"/>
  <c r="AA111" i="4"/>
  <c r="AB111" i="4" s="1"/>
  <c r="Z102" i="4"/>
  <c r="AA67" i="4"/>
  <c r="Z51" i="4"/>
  <c r="AA27" i="4"/>
  <c r="AA64" i="4"/>
  <c r="AB64" i="4" s="1"/>
  <c r="Z55" i="4"/>
  <c r="AB55" i="4" s="1"/>
  <c r="Z34" i="4"/>
  <c r="AB34" i="4" s="1"/>
  <c r="AA33" i="4"/>
  <c r="Z67" i="4"/>
  <c r="AA60" i="4"/>
  <c r="AA48" i="4"/>
  <c r="Z47" i="4"/>
  <c r="Z32" i="4"/>
  <c r="Z22" i="4"/>
  <c r="Z14" i="4"/>
  <c r="Z6" i="4"/>
  <c r="AA37" i="4"/>
  <c r="AB37" i="4" s="1"/>
  <c r="Z36" i="4"/>
  <c r="AB36" i="4" s="1"/>
  <c r="AA29" i="4"/>
  <c r="Z38" i="4"/>
  <c r="AA31" i="4"/>
  <c r="Z30" i="4"/>
  <c r="AB30" i="4" s="1"/>
  <c r="Z26" i="4"/>
  <c r="Z18" i="4"/>
  <c r="Z10" i="4"/>
  <c r="Z28" i="4"/>
  <c r="AB28" i="4" s="1"/>
  <c r="AA25" i="4"/>
  <c r="Z24" i="4"/>
  <c r="Z20" i="4"/>
  <c r="Z16" i="4"/>
  <c r="Z12" i="4"/>
  <c r="Z8" i="4"/>
  <c r="Z4" i="4"/>
  <c r="Z2" i="4"/>
  <c r="AB286" i="4" l="1"/>
  <c r="Y286" i="4" s="1"/>
  <c r="AF222" i="4"/>
  <c r="AC222" i="4" s="1"/>
  <c r="AB216" i="4"/>
  <c r="Y216" i="4" s="1"/>
  <c r="AF178" i="4"/>
  <c r="AC178" i="4" s="1"/>
  <c r="AF210" i="4"/>
  <c r="AC210" i="4" s="1"/>
  <c r="AF228" i="4"/>
  <c r="AC228" i="4" s="1"/>
  <c r="AF323" i="4"/>
  <c r="AC323" i="4" s="1"/>
  <c r="AF190" i="4"/>
  <c r="AC190" i="4" s="1"/>
  <c r="AF335" i="4"/>
  <c r="AC335" i="4" s="1"/>
  <c r="AF46" i="4"/>
  <c r="AC46" i="4" s="1"/>
  <c r="AF86" i="4"/>
  <c r="AC86" i="4" s="1"/>
  <c r="AF174" i="4"/>
  <c r="AC174" i="4" s="1"/>
  <c r="AF206" i="4"/>
  <c r="AC206" i="4" s="1"/>
  <c r="AF299" i="4"/>
  <c r="AC299" i="4" s="1"/>
  <c r="AB190" i="4"/>
  <c r="Y190" i="4" s="1"/>
  <c r="AF254" i="4"/>
  <c r="AC254" i="4" s="1"/>
  <c r="AF274" i="4"/>
  <c r="AC274" i="4" s="1"/>
  <c r="AF349" i="4"/>
  <c r="AC349" i="4" s="1"/>
  <c r="AF218" i="4"/>
  <c r="AC218" i="4" s="1"/>
  <c r="AB272" i="4"/>
  <c r="Y272" i="4" s="1"/>
  <c r="AF162" i="4"/>
  <c r="AC162" i="4" s="1"/>
  <c r="AF166" i="4"/>
  <c r="AC166" i="4" s="1"/>
  <c r="AF234" i="4"/>
  <c r="AC234" i="4" s="1"/>
  <c r="AF246" i="4"/>
  <c r="AC246" i="4" s="1"/>
  <c r="AF307" i="4"/>
  <c r="AC307" i="4" s="1"/>
  <c r="AF59" i="4"/>
  <c r="AC59" i="4" s="1"/>
  <c r="AF260" i="4"/>
  <c r="AC260" i="4" s="1"/>
  <c r="AF286" i="4"/>
  <c r="AC286" i="4" s="1"/>
  <c r="AF292" i="4"/>
  <c r="AC292" i="4" s="1"/>
  <c r="AF252" i="4"/>
  <c r="AC252" i="4" s="1"/>
  <c r="AF327" i="4"/>
  <c r="AC327" i="4" s="1"/>
  <c r="AF216" i="4"/>
  <c r="AC216" i="4" s="1"/>
  <c r="AF298" i="4"/>
  <c r="AC298" i="4" s="1"/>
  <c r="AB118" i="4"/>
  <c r="Y118" i="4" s="1"/>
  <c r="AB138" i="4"/>
  <c r="Y138" i="4" s="1"/>
  <c r="AF73" i="4"/>
  <c r="AC73" i="4" s="1"/>
  <c r="AF258" i="4"/>
  <c r="AC258" i="4" s="1"/>
  <c r="AF345" i="4"/>
  <c r="AC345" i="4" s="1"/>
  <c r="AF306" i="4"/>
  <c r="AC306" i="4" s="1"/>
  <c r="AF90" i="4"/>
  <c r="AC90" i="4" s="1"/>
  <c r="AF141" i="4"/>
  <c r="AC141" i="4" s="1"/>
  <c r="AF146" i="4"/>
  <c r="AC146" i="4" s="1"/>
  <c r="AF236" i="4"/>
  <c r="AC236" i="4" s="1"/>
  <c r="AF242" i="4"/>
  <c r="AC242" i="4" s="1"/>
  <c r="AF325" i="4"/>
  <c r="AC325" i="4" s="1"/>
  <c r="AF351" i="4"/>
  <c r="AC351" i="4" s="1"/>
  <c r="AF55" i="4"/>
  <c r="AC55" i="4" s="1"/>
  <c r="AF78" i="4"/>
  <c r="AC78" i="4" s="1"/>
  <c r="AF313" i="4"/>
  <c r="AC313" i="4" s="1"/>
  <c r="AB155" i="4"/>
  <c r="Y155" i="4" s="1"/>
  <c r="AB297" i="4"/>
  <c r="Y297" i="4" s="1"/>
  <c r="AB210" i="4"/>
  <c r="Y210" i="4" s="1"/>
  <c r="AB254" i="4"/>
  <c r="Y254" i="4" s="1"/>
  <c r="AB168" i="4"/>
  <c r="Y168" i="4" s="1"/>
  <c r="AB315" i="4"/>
  <c r="Y315" i="4" s="1"/>
  <c r="AB78" i="4"/>
  <c r="Y78" i="4" s="1"/>
  <c r="AB48" i="4"/>
  <c r="Y48" i="4" s="1"/>
  <c r="AB282" i="4"/>
  <c r="Y282" i="4" s="1"/>
  <c r="AB250" i="4"/>
  <c r="Y250" i="4" s="1"/>
  <c r="AB52" i="4"/>
  <c r="Y52" i="4" s="1"/>
  <c r="AB351" i="4"/>
  <c r="Y351" i="4" s="1"/>
  <c r="AB236" i="4"/>
  <c r="Y236" i="4" s="1"/>
  <c r="AB29" i="4"/>
  <c r="Y29" i="4" s="1"/>
  <c r="AB158" i="4"/>
  <c r="Y158" i="4" s="1"/>
  <c r="AB182" i="4"/>
  <c r="Y182" i="4" s="1"/>
  <c r="AB89" i="4"/>
  <c r="Y89" i="4" s="1"/>
  <c r="AB344" i="4"/>
  <c r="Y344" i="4" s="1"/>
  <c r="AB201" i="4"/>
  <c r="Y201" i="4" s="1"/>
  <c r="AB31" i="4"/>
  <c r="Y31" i="4" s="1"/>
  <c r="AB123" i="4"/>
  <c r="Y123" i="4" s="1"/>
  <c r="AB95" i="4"/>
  <c r="Y95" i="4" s="1"/>
  <c r="AB122" i="4"/>
  <c r="Y122" i="4" s="1"/>
  <c r="AB253" i="4"/>
  <c r="Y253" i="4" s="1"/>
  <c r="AB347" i="4"/>
  <c r="Y347" i="4" s="1"/>
  <c r="AB312" i="4"/>
  <c r="Y312" i="4" s="1"/>
  <c r="AB139" i="4"/>
  <c r="Y139" i="4" s="1"/>
  <c r="AB136" i="4"/>
  <c r="Y136" i="4" s="1"/>
  <c r="AB178" i="4"/>
  <c r="Y178" i="4" s="1"/>
  <c r="AB255" i="4"/>
  <c r="Y255" i="4" s="1"/>
  <c r="AB68" i="4"/>
  <c r="Y68" i="4" s="1"/>
  <c r="AB296" i="4"/>
  <c r="Y296" i="4" s="1"/>
  <c r="AB268" i="4"/>
  <c r="Y268" i="4" s="1"/>
  <c r="AB284" i="4"/>
  <c r="Y284" i="4" s="1"/>
  <c r="AB228" i="4"/>
  <c r="Y228" i="4" s="1"/>
  <c r="AB204" i="4"/>
  <c r="Y204" i="4" s="1"/>
  <c r="AB32" i="4"/>
  <c r="Y32" i="4" s="1"/>
  <c r="AB219" i="4"/>
  <c r="Y219" i="4" s="1"/>
  <c r="AB259" i="4"/>
  <c r="Y259" i="4" s="1"/>
  <c r="AB25" i="4"/>
  <c r="Y25" i="4" s="1"/>
  <c r="AB107" i="4"/>
  <c r="Y107" i="4" s="1"/>
  <c r="AB53" i="4"/>
  <c r="Y53" i="4" s="1"/>
  <c r="AB143" i="4"/>
  <c r="Y143" i="4" s="1"/>
  <c r="AB175" i="4"/>
  <c r="Y175" i="4" s="1"/>
  <c r="AB130" i="4"/>
  <c r="Y130" i="4" s="1"/>
  <c r="AB293" i="4"/>
  <c r="Y293" i="4" s="1"/>
  <c r="AB336" i="4"/>
  <c r="Y336" i="4" s="1"/>
  <c r="AB227" i="4"/>
  <c r="Y227" i="4" s="1"/>
  <c r="AB310" i="4"/>
  <c r="Y310" i="4" s="1"/>
  <c r="AB209" i="4"/>
  <c r="Y209" i="4" s="1"/>
  <c r="AB100" i="4"/>
  <c r="Y100" i="4" s="1"/>
  <c r="AB73" i="4"/>
  <c r="Y73" i="4" s="1"/>
  <c r="AB47" i="4"/>
  <c r="Y47" i="4" s="1"/>
  <c r="AB60" i="4"/>
  <c r="Y60" i="4" s="1"/>
  <c r="AB33" i="4"/>
  <c r="Y33" i="4" s="1"/>
  <c r="AB102" i="4"/>
  <c r="Y102" i="4" s="1"/>
  <c r="AB71" i="4"/>
  <c r="Y71" i="4" s="1"/>
  <c r="AB179" i="4"/>
  <c r="Y179" i="4" s="1"/>
  <c r="AB252" i="4"/>
  <c r="Y252" i="4" s="1"/>
  <c r="AB226" i="4"/>
  <c r="Y226" i="4" s="1"/>
  <c r="AB327" i="4"/>
  <c r="Y327" i="4" s="1"/>
  <c r="AB335" i="4"/>
  <c r="Y335" i="4" s="1"/>
  <c r="AB343" i="4"/>
  <c r="Y343" i="4" s="1"/>
  <c r="AB27" i="4"/>
  <c r="Y27" i="4" s="1"/>
  <c r="AB121" i="4"/>
  <c r="Y121" i="4" s="1"/>
  <c r="AB183" i="4"/>
  <c r="Y183" i="4" s="1"/>
  <c r="AB324" i="4"/>
  <c r="Y324" i="4" s="1"/>
  <c r="AB320" i="4"/>
  <c r="Y320" i="4" s="1"/>
  <c r="AB26" i="4"/>
  <c r="Y26" i="4" s="1"/>
  <c r="AB86" i="4"/>
  <c r="Y86" i="4" s="1"/>
  <c r="AB99" i="4"/>
  <c r="Y99" i="4" s="1"/>
  <c r="AB215" i="4"/>
  <c r="Y215" i="4" s="1"/>
  <c r="AB328" i="4"/>
  <c r="Y328" i="4" s="1"/>
  <c r="AB38" i="4"/>
  <c r="Y38" i="4" s="1"/>
  <c r="AB244" i="4"/>
  <c r="Y244" i="4" s="1"/>
  <c r="AB260" i="4"/>
  <c r="Y260" i="4" s="1"/>
  <c r="AB292" i="4"/>
  <c r="Y292" i="4" s="1"/>
  <c r="AB51" i="4"/>
  <c r="Y51" i="4" s="1"/>
  <c r="AB134" i="4"/>
  <c r="Y134" i="4" s="1"/>
  <c r="AB245" i="4"/>
  <c r="Y245" i="4" s="1"/>
  <c r="AB261" i="4"/>
  <c r="Y261" i="4" s="1"/>
  <c r="AB304" i="4"/>
  <c r="Y304" i="4" s="1"/>
  <c r="AB276" i="4"/>
  <c r="Y276" i="4" s="1"/>
  <c r="Y56" i="4"/>
  <c r="AB307" i="4"/>
  <c r="Y307" i="4" s="1"/>
  <c r="AB90" i="4"/>
  <c r="Y90" i="4" s="1"/>
  <c r="AB67" i="4"/>
  <c r="Y67" i="4" s="1"/>
  <c r="AB74" i="4"/>
  <c r="Y74" i="4" s="1"/>
  <c r="AB82" i="4"/>
  <c r="Y82" i="4" s="1"/>
  <c r="AB98" i="4"/>
  <c r="Y98" i="4" s="1"/>
  <c r="AB214" i="4"/>
  <c r="Y214" i="4" s="1"/>
  <c r="AB303" i="4"/>
  <c r="Y303" i="4" s="1"/>
  <c r="AB58" i="4"/>
  <c r="Y58" i="4" s="1"/>
  <c r="AB63" i="4"/>
  <c r="Y63" i="4" s="1"/>
  <c r="AB114" i="4"/>
  <c r="Y114" i="4" s="1"/>
  <c r="AB126" i="4"/>
  <c r="Y126" i="4" s="1"/>
  <c r="AB234" i="4"/>
  <c r="Y234" i="4" s="1"/>
  <c r="AB222" i="4"/>
  <c r="Y222" i="4" s="1"/>
  <c r="AB299" i="4"/>
  <c r="Y299" i="4" s="1"/>
  <c r="AB295" i="4"/>
  <c r="Y295" i="4" s="1"/>
  <c r="AB229" i="4"/>
  <c r="Y229" i="4" s="1"/>
  <c r="AB340" i="4"/>
  <c r="Y340" i="4" s="1"/>
  <c r="AB348" i="4"/>
  <c r="Y348" i="4" s="1"/>
  <c r="AB211" i="4"/>
  <c r="Y211" i="4" s="1"/>
  <c r="AB277" i="4"/>
  <c r="Y277" i="4" s="1"/>
  <c r="AB119" i="4"/>
  <c r="Y119" i="4" s="1"/>
  <c r="AB62" i="4"/>
  <c r="Y62" i="4" s="1"/>
  <c r="AB103" i="4"/>
  <c r="Y103" i="4" s="1"/>
  <c r="AB332" i="4"/>
  <c r="Y332" i="4" s="1"/>
  <c r="AB275" i="4"/>
  <c r="Y275" i="4" s="1"/>
  <c r="AB269" i="4"/>
  <c r="Y269" i="4" s="1"/>
  <c r="AB285" i="4"/>
  <c r="Y285" i="4" s="1"/>
  <c r="Y251" i="4"/>
  <c r="Y271" i="4"/>
  <c r="Y338" i="4"/>
  <c r="Y203" i="4"/>
  <c r="Y35" i="4"/>
  <c r="Y247" i="4"/>
  <c r="Y241" i="4"/>
  <c r="Y257" i="4"/>
  <c r="Y239" i="4"/>
  <c r="Y249" i="4"/>
  <c r="Y279" i="4"/>
  <c r="Y316" i="4"/>
  <c r="Y326" i="4"/>
  <c r="Y289" i="4"/>
  <c r="Y283" i="4"/>
  <c r="Y36" i="4"/>
  <c r="Y83" i="4"/>
  <c r="Y238" i="4"/>
  <c r="Y270" i="4"/>
  <c r="Y127" i="4"/>
  <c r="Y40" i="4"/>
  <c r="Y54" i="4"/>
  <c r="Y43" i="4"/>
  <c r="Y94" i="4"/>
  <c r="Y104" i="4"/>
  <c r="Y166" i="4"/>
  <c r="Y174" i="4"/>
  <c r="Y109" i="4"/>
  <c r="Y146" i="4"/>
  <c r="Y171" i="4"/>
  <c r="Y202" i="4"/>
  <c r="Y163" i="4"/>
  <c r="Y195" i="4"/>
  <c r="Y206" i="4"/>
  <c r="Y231" i="4"/>
  <c r="Y248" i="4"/>
  <c r="Y256" i="4"/>
  <c r="Y264" i="4"/>
  <c r="Y131" i="4"/>
  <c r="Y199" i="4"/>
  <c r="Y212" i="4"/>
  <c r="Y230" i="4"/>
  <c r="Y274" i="4"/>
  <c r="Y311" i="4"/>
  <c r="Y331" i="4"/>
  <c r="Y339" i="4"/>
  <c r="Y278" i="4"/>
  <c r="Y298" i="4"/>
  <c r="Y325" i="4"/>
  <c r="Y329" i="4"/>
  <c r="Y333" i="4"/>
  <c r="Y337" i="4"/>
  <c r="Y341" i="4"/>
  <c r="Y345" i="4"/>
  <c r="Y349" i="4"/>
  <c r="Y350" i="4"/>
  <c r="Y330" i="4"/>
  <c r="Y34" i="4"/>
  <c r="Y91" i="4"/>
  <c r="Y135" i="4"/>
  <c r="Y150" i="4"/>
  <c r="Y115" i="4"/>
  <c r="Y246" i="4"/>
  <c r="Y262" i="4"/>
  <c r="Y147" i="4"/>
  <c r="Y273" i="4"/>
  <c r="Y59" i="4"/>
  <c r="Y79" i="4"/>
  <c r="Y106" i="4"/>
  <c r="Y120" i="4"/>
  <c r="Y105" i="4"/>
  <c r="Y151" i="4"/>
  <c r="Y110" i="4"/>
  <c r="Y207" i="4"/>
  <c r="Y223" i="4"/>
  <c r="Y235" i="4"/>
  <c r="Y263" i="4"/>
  <c r="Y308" i="4"/>
  <c r="Y265" i="4"/>
  <c r="Y281" i="4"/>
  <c r="Y294" i="4"/>
  <c r="Y300" i="4"/>
  <c r="Y187" i="4"/>
  <c r="Y225" i="4"/>
  <c r="Y242" i="4"/>
  <c r="Y291" i="4"/>
  <c r="Y267" i="4"/>
  <c r="Y342" i="4"/>
  <c r="Y75" i="4"/>
  <c r="Y97" i="4"/>
  <c r="Y280" i="4"/>
  <c r="Y288" i="4"/>
  <c r="Y46" i="4"/>
  <c r="Y170" i="4"/>
  <c r="Y258" i="4"/>
  <c r="Y30" i="4"/>
  <c r="Y55" i="4"/>
  <c r="Y37" i="4"/>
  <c r="Y28" i="4"/>
  <c r="Y111" i="4"/>
  <c r="Y44" i="4"/>
  <c r="Y70" i="4"/>
  <c r="Y87" i="4"/>
  <c r="Y142" i="4"/>
  <c r="Y159" i="4"/>
  <c r="Y167" i="4"/>
  <c r="Y191" i="4"/>
  <c r="Y64" i="4"/>
  <c r="Y116" i="4"/>
  <c r="Y125" i="4"/>
  <c r="Y154" i="4"/>
  <c r="Y186" i="4"/>
  <c r="Y198" i="4"/>
  <c r="Y162" i="4"/>
  <c r="Y194" i="4"/>
  <c r="Y218" i="4"/>
  <c r="Y266" i="4"/>
  <c r="Y243" i="4"/>
  <c r="Y302" i="4"/>
  <c r="Y323" i="4"/>
  <c r="Y306" i="4"/>
  <c r="Y319" i="4"/>
  <c r="Y334" i="4"/>
  <c r="Y346" i="4"/>
  <c r="P118" i="2"/>
  <c r="Q118" i="2" s="1"/>
  <c r="P119" i="2"/>
  <c r="Q119" i="2" s="1"/>
  <c r="P120" i="2"/>
  <c r="Q120" i="2" s="1"/>
  <c r="P121" i="2"/>
  <c r="Q121" i="2" s="1"/>
  <c r="P122" i="2"/>
  <c r="Q122" i="2" s="1"/>
  <c r="P123" i="2"/>
  <c r="Q123" i="2" s="1"/>
  <c r="P124" i="2"/>
  <c r="Q124" i="2" s="1"/>
  <c r="P125" i="2"/>
  <c r="Q125" i="2" s="1"/>
  <c r="P126" i="2"/>
  <c r="Q126" i="2" s="1"/>
  <c r="P127" i="2"/>
  <c r="Q127" i="2" s="1"/>
  <c r="P128" i="2"/>
  <c r="Q128" i="2" s="1"/>
  <c r="P129" i="2"/>
  <c r="Q129" i="2" s="1"/>
  <c r="P130" i="2"/>
  <c r="Q130" i="2" s="1"/>
  <c r="P131" i="2"/>
  <c r="Q131" i="2" s="1"/>
  <c r="P132" i="2"/>
  <c r="Q132" i="2" s="1"/>
  <c r="P133" i="2"/>
  <c r="Q133" i="2" s="1"/>
  <c r="P134" i="2"/>
  <c r="Q134" i="2" s="1"/>
  <c r="P135" i="2"/>
  <c r="Q135" i="2" s="1"/>
  <c r="P136" i="2"/>
  <c r="Q136" i="2" s="1"/>
  <c r="P137" i="2"/>
  <c r="Q137" i="2" s="1"/>
  <c r="P138" i="2"/>
  <c r="Q138" i="2" s="1"/>
  <c r="P139" i="2"/>
  <c r="Q139" i="2" s="1"/>
  <c r="P140" i="2"/>
  <c r="Q140" i="2" s="1"/>
  <c r="P141" i="2"/>
  <c r="Q141" i="2" s="1"/>
  <c r="P142" i="2"/>
  <c r="Q142" i="2" s="1"/>
  <c r="P143" i="2"/>
  <c r="Q143" i="2" s="1"/>
  <c r="P144" i="2"/>
  <c r="Q144" i="2" s="1"/>
  <c r="P145" i="2"/>
  <c r="Q145" i="2" s="1"/>
  <c r="P146" i="2"/>
  <c r="Q146" i="2" s="1"/>
  <c r="P147" i="2"/>
  <c r="Q147" i="2" s="1"/>
  <c r="P148" i="2"/>
  <c r="Q148" i="2" s="1"/>
  <c r="P149" i="2"/>
  <c r="Q149" i="2" s="1"/>
  <c r="P150" i="2"/>
  <c r="Q150" i="2" s="1"/>
  <c r="P151" i="2"/>
  <c r="Q151" i="2" s="1"/>
  <c r="P152" i="2"/>
  <c r="Q152" i="2" s="1"/>
  <c r="P153" i="2"/>
  <c r="Q153" i="2" s="1"/>
  <c r="P154" i="2"/>
  <c r="Q154" i="2" s="1"/>
  <c r="P155" i="2"/>
  <c r="Q155" i="2" s="1"/>
  <c r="P156" i="2"/>
  <c r="Q156" i="2" s="1"/>
  <c r="P157" i="2"/>
  <c r="Q157" i="2" s="1"/>
  <c r="P158" i="2"/>
  <c r="Q158" i="2" s="1"/>
  <c r="P159" i="2"/>
  <c r="Q159" i="2" s="1"/>
  <c r="P160" i="2"/>
  <c r="Q160" i="2" s="1"/>
  <c r="P161" i="2"/>
  <c r="Q161" i="2" s="1"/>
  <c r="P162" i="2"/>
  <c r="Q162" i="2" s="1"/>
  <c r="P163" i="2"/>
  <c r="Q163" i="2" s="1"/>
  <c r="P164" i="2"/>
  <c r="Q164" i="2" s="1"/>
  <c r="P165" i="2"/>
  <c r="Q165" i="2" s="1"/>
  <c r="P166" i="2"/>
  <c r="Q166" i="2" s="1"/>
  <c r="P167" i="2"/>
  <c r="Q167" i="2" s="1"/>
  <c r="P168" i="2"/>
  <c r="Q168" i="2" s="1"/>
  <c r="P169" i="2"/>
  <c r="Q169" i="2" s="1"/>
  <c r="P170" i="2"/>
  <c r="Q170" i="2" s="1"/>
  <c r="P171" i="2"/>
  <c r="Q171" i="2" s="1"/>
  <c r="P172" i="2"/>
  <c r="Q172" i="2" s="1"/>
  <c r="P173" i="2"/>
  <c r="Q173" i="2" s="1"/>
  <c r="P174" i="2"/>
  <c r="Q174" i="2" s="1"/>
  <c r="P175" i="2"/>
  <c r="Q175" i="2" s="1"/>
  <c r="P176" i="2"/>
  <c r="Q176" i="2" s="1"/>
  <c r="P177" i="2"/>
  <c r="Q177" i="2" s="1"/>
  <c r="P178" i="2"/>
  <c r="Q178" i="2" s="1"/>
  <c r="P179" i="2"/>
  <c r="Q179" i="2" s="1"/>
  <c r="P180" i="2"/>
  <c r="Q180" i="2" s="1"/>
  <c r="P181" i="2"/>
  <c r="Q181" i="2" s="1"/>
  <c r="P182" i="2"/>
  <c r="Q182" i="2" s="1"/>
  <c r="P183" i="2"/>
  <c r="Q183" i="2" s="1"/>
  <c r="P184" i="2"/>
  <c r="Q184" i="2" s="1"/>
  <c r="P185" i="2"/>
  <c r="Q185" i="2" s="1"/>
  <c r="P186" i="2"/>
  <c r="Q186" i="2" s="1"/>
  <c r="P187" i="2"/>
  <c r="Q187" i="2" s="1"/>
  <c r="P188" i="2"/>
  <c r="Q188" i="2" s="1"/>
  <c r="P189" i="2"/>
  <c r="Q189" i="2" s="1"/>
  <c r="P190" i="2"/>
  <c r="Q190" i="2" s="1"/>
  <c r="P191" i="2"/>
  <c r="Q191" i="2" s="1"/>
  <c r="P192" i="2"/>
  <c r="Q192" i="2" s="1"/>
  <c r="P193" i="2"/>
  <c r="Q193" i="2" s="1"/>
  <c r="P194" i="2"/>
  <c r="Q194" i="2" s="1"/>
  <c r="P195" i="2"/>
  <c r="Q195" i="2" s="1"/>
  <c r="P196" i="2"/>
  <c r="Q196" i="2" s="1"/>
  <c r="P197" i="2"/>
  <c r="Q197" i="2" s="1"/>
  <c r="P198" i="2"/>
  <c r="Q198" i="2" s="1"/>
  <c r="P199" i="2"/>
  <c r="Q199" i="2" s="1"/>
  <c r="P200" i="2"/>
  <c r="Q200" i="2" s="1"/>
  <c r="P201" i="2"/>
  <c r="Q201" i="2" s="1"/>
  <c r="P202" i="2"/>
  <c r="Q202" i="2" s="1"/>
  <c r="P203" i="2"/>
  <c r="Q203" i="2" s="1"/>
  <c r="P204" i="2"/>
  <c r="Q204" i="2" s="1"/>
  <c r="P205" i="2"/>
  <c r="Q205" i="2" s="1"/>
  <c r="P206" i="2"/>
  <c r="Q206" i="2" s="1"/>
  <c r="P207" i="2"/>
  <c r="Q207" i="2" s="1"/>
  <c r="P208" i="2"/>
  <c r="Q208" i="2" s="1"/>
  <c r="P209" i="2"/>
  <c r="Q209" i="2" s="1"/>
  <c r="P210" i="2"/>
  <c r="Q210" i="2" s="1"/>
  <c r="P211" i="2"/>
  <c r="Q211" i="2" s="1"/>
  <c r="P212" i="2"/>
  <c r="Q212" i="2" s="1"/>
  <c r="P213" i="2"/>
  <c r="Q213" i="2" s="1"/>
  <c r="P214" i="2"/>
  <c r="Q214" i="2" s="1"/>
  <c r="P215" i="2"/>
  <c r="Q215" i="2" s="1"/>
  <c r="P216" i="2"/>
  <c r="Q216" i="2" s="1"/>
  <c r="P217" i="2"/>
  <c r="Q217" i="2" s="1"/>
  <c r="P218" i="2"/>
  <c r="Q218" i="2" s="1"/>
  <c r="P219" i="2"/>
  <c r="Q219" i="2" s="1"/>
  <c r="P220" i="2"/>
  <c r="Q220" i="2" s="1"/>
  <c r="P221" i="2"/>
  <c r="Q221" i="2" s="1"/>
  <c r="P222" i="2"/>
  <c r="Q222" i="2" s="1"/>
  <c r="P223" i="2"/>
  <c r="Q223" i="2" s="1"/>
  <c r="P224" i="2"/>
  <c r="Q224" i="2" s="1"/>
  <c r="P225" i="2"/>
  <c r="Q225" i="2" s="1"/>
  <c r="P226" i="2"/>
  <c r="Q226" i="2" s="1"/>
  <c r="P227" i="2"/>
  <c r="Q227" i="2" s="1"/>
  <c r="P228" i="2"/>
  <c r="Q228" i="2" s="1"/>
  <c r="P229" i="2"/>
  <c r="Q229" i="2" s="1"/>
  <c r="P230" i="2"/>
  <c r="Q230" i="2" s="1"/>
  <c r="P231" i="2"/>
  <c r="Q231" i="2" s="1"/>
  <c r="P232" i="2"/>
  <c r="Q232" i="2" s="1"/>
  <c r="P233" i="2"/>
  <c r="Q233" i="2" s="1"/>
  <c r="P234" i="2"/>
  <c r="Q234" i="2" s="1"/>
  <c r="P235" i="2"/>
  <c r="Q235" i="2" s="1"/>
  <c r="P236" i="2"/>
  <c r="Q236" i="2" s="1"/>
  <c r="P237" i="2"/>
  <c r="Q237" i="2" s="1"/>
  <c r="P238" i="2"/>
  <c r="Q238" i="2" s="1"/>
  <c r="P239" i="2"/>
  <c r="Q239" i="2" s="1"/>
  <c r="P240" i="2"/>
  <c r="Q240" i="2" s="1"/>
  <c r="P241" i="2"/>
  <c r="Q241" i="2" s="1"/>
  <c r="P242" i="2"/>
  <c r="Q242" i="2" s="1"/>
  <c r="P243" i="2"/>
  <c r="Q243" i="2" s="1"/>
  <c r="P244" i="2"/>
  <c r="Q244" i="2" s="1"/>
  <c r="P245" i="2"/>
  <c r="Q245" i="2" s="1"/>
  <c r="P246" i="2"/>
  <c r="Q246" i="2" s="1"/>
  <c r="P247" i="2"/>
  <c r="Q247" i="2" s="1"/>
  <c r="P248" i="2"/>
  <c r="Q248" i="2" s="1"/>
  <c r="P249" i="2"/>
  <c r="Q249" i="2" s="1"/>
  <c r="P250" i="2"/>
  <c r="Q250" i="2" s="1"/>
  <c r="P251" i="2"/>
  <c r="Q251" i="2" s="1"/>
  <c r="P252" i="2"/>
  <c r="Q252" i="2" s="1"/>
  <c r="P253" i="2"/>
  <c r="Q253" i="2" s="1"/>
  <c r="P254" i="2"/>
  <c r="Q254" i="2" s="1"/>
  <c r="P255" i="2"/>
  <c r="Q255" i="2" s="1"/>
  <c r="P256" i="2"/>
  <c r="Q256" i="2" s="1"/>
  <c r="P257" i="2"/>
  <c r="Q257" i="2" s="1"/>
  <c r="P258" i="2"/>
  <c r="Q258" i="2" s="1"/>
  <c r="P259" i="2"/>
  <c r="Q259" i="2" s="1"/>
  <c r="P260" i="2"/>
  <c r="Q260" i="2" s="1"/>
  <c r="P261" i="2"/>
  <c r="Q261" i="2" s="1"/>
  <c r="P262" i="2"/>
  <c r="Q262" i="2" s="1"/>
  <c r="P263" i="2"/>
  <c r="Q263" i="2" s="1"/>
  <c r="P264" i="2"/>
  <c r="Q264" i="2" s="1"/>
  <c r="P265" i="2"/>
  <c r="Q265" i="2" s="1"/>
  <c r="P266" i="2"/>
  <c r="Q266" i="2" s="1"/>
  <c r="P267" i="2"/>
  <c r="Q267" i="2" s="1"/>
  <c r="P268" i="2"/>
  <c r="Q268" i="2" s="1"/>
  <c r="P269" i="2"/>
  <c r="Q269" i="2" s="1"/>
  <c r="P270" i="2"/>
  <c r="Q270" i="2" s="1"/>
  <c r="P271" i="2"/>
  <c r="Q271" i="2" s="1"/>
  <c r="P272" i="2"/>
  <c r="Q272" i="2" s="1"/>
  <c r="P273" i="2"/>
  <c r="Q273" i="2" s="1"/>
  <c r="P274" i="2"/>
  <c r="Q274" i="2" s="1"/>
  <c r="P275" i="2"/>
  <c r="Q275" i="2" s="1"/>
  <c r="P276" i="2"/>
  <c r="Q276" i="2" s="1"/>
  <c r="P277" i="2"/>
  <c r="Q277" i="2" s="1"/>
  <c r="P278" i="2"/>
  <c r="Q278" i="2" s="1"/>
  <c r="P279" i="2"/>
  <c r="Q279" i="2" s="1"/>
  <c r="P280" i="2"/>
  <c r="Q280" i="2" s="1"/>
  <c r="P281" i="2"/>
  <c r="Q281" i="2" s="1"/>
  <c r="P282" i="2"/>
  <c r="Q282" i="2" s="1"/>
  <c r="P283" i="2"/>
  <c r="Q283" i="2" s="1"/>
  <c r="P284" i="2"/>
  <c r="Q284" i="2" s="1"/>
  <c r="P285" i="2"/>
  <c r="Q285" i="2" s="1"/>
  <c r="P97" i="2"/>
  <c r="Q97" i="2" s="1"/>
  <c r="P98" i="2"/>
  <c r="Q98" i="2" s="1"/>
  <c r="P99" i="2"/>
  <c r="Q99" i="2" s="1"/>
  <c r="P100" i="2"/>
  <c r="Q100" i="2" s="1"/>
  <c r="P101" i="2"/>
  <c r="Q101" i="2" s="1"/>
  <c r="P102" i="2"/>
  <c r="Q102" i="2" s="1"/>
  <c r="P103" i="2"/>
  <c r="Q103" i="2" s="1"/>
  <c r="P104" i="2"/>
  <c r="Q104" i="2" s="1"/>
  <c r="P105" i="2"/>
  <c r="Q105" i="2" s="1"/>
  <c r="P106" i="2"/>
  <c r="Q106" i="2" s="1"/>
  <c r="P107" i="2"/>
  <c r="Q107" i="2" s="1"/>
  <c r="P108" i="2"/>
  <c r="Q108" i="2" s="1"/>
  <c r="P109" i="2"/>
  <c r="Q109" i="2" s="1"/>
  <c r="P110" i="2"/>
  <c r="Q110" i="2" s="1"/>
  <c r="P111" i="2"/>
  <c r="Q111" i="2" s="1"/>
  <c r="P112" i="2"/>
  <c r="Q112" i="2" s="1"/>
  <c r="P113" i="2"/>
  <c r="Q113" i="2" s="1"/>
  <c r="P114" i="2"/>
  <c r="Q114" i="2" s="1"/>
  <c r="P115" i="2"/>
  <c r="Q115" i="2" s="1"/>
  <c r="P116" i="2"/>
  <c r="Q116" i="2" s="1"/>
  <c r="P117" i="2"/>
  <c r="Q117" i="2" s="1"/>
  <c r="AF52" i="4" l="1"/>
  <c r="AC52" i="4" s="1"/>
  <c r="AF97" i="4"/>
  <c r="AC97" i="4" s="1"/>
  <c r="AF192" i="4"/>
  <c r="AC192" i="4" s="1"/>
  <c r="AF250" i="4"/>
  <c r="AC250" i="4" s="1"/>
  <c r="AF201" i="4"/>
  <c r="AC201" i="4" s="1"/>
  <c r="AF301" i="4"/>
  <c r="AC301" i="4" s="1"/>
  <c r="AF193" i="4"/>
  <c r="AC193" i="4" s="1"/>
  <c r="AF108" i="4"/>
  <c r="AC108" i="4" s="1"/>
  <c r="AF294" i="4"/>
  <c r="AC294" i="4" s="1"/>
  <c r="AF104" i="4"/>
  <c r="AC104" i="4" s="1"/>
  <c r="AF205" i="4"/>
  <c r="AC205" i="4" s="1"/>
  <c r="AF282" i="4"/>
  <c r="AC282" i="4" s="1"/>
  <c r="AF230" i="4"/>
  <c r="AC230" i="4" s="1"/>
  <c r="AF189" i="4"/>
  <c r="AC189" i="4" s="1"/>
  <c r="AF60" i="4"/>
  <c r="AC60" i="4" s="1"/>
  <c r="AF124" i="4"/>
  <c r="AC124" i="4" s="1"/>
  <c r="AF96" i="4"/>
  <c r="AC96" i="4" s="1"/>
  <c r="AF238" i="4"/>
  <c r="AC238" i="4" s="1"/>
  <c r="AF72" i="4"/>
  <c r="AC72" i="4" s="1"/>
  <c r="AF346" i="4"/>
  <c r="AC346" i="4" s="1"/>
  <c r="AF329" i="4"/>
  <c r="AC329" i="4" s="1"/>
  <c r="AF337" i="4"/>
  <c r="AC337" i="4" s="1"/>
  <c r="AF105" i="4"/>
  <c r="AC105" i="4" s="1"/>
  <c r="AF95" i="4"/>
  <c r="AC95" i="4" s="1"/>
  <c r="AF34" i="4"/>
  <c r="AC34" i="4" s="1"/>
  <c r="AF221" i="4"/>
  <c r="AC221" i="4" s="1"/>
  <c r="AF117" i="4"/>
  <c r="AC117" i="4" s="1"/>
  <c r="AF38" i="4"/>
  <c r="AC38" i="4" s="1"/>
  <c r="AF330" i="4"/>
  <c r="AC330" i="4" s="1"/>
  <c r="AF293" i="4"/>
  <c r="AC293" i="4" s="1"/>
  <c r="AF163" i="4"/>
  <c r="AC163" i="4" s="1"/>
  <c r="AF102" i="4"/>
  <c r="AC102" i="4" s="1"/>
  <c r="AF332" i="4"/>
  <c r="AC332" i="4" s="1"/>
  <c r="AF283" i="4"/>
  <c r="AC283" i="4" s="1"/>
  <c r="AF220" i="4"/>
  <c r="AC220" i="4" s="1"/>
  <c r="AF203" i="4"/>
  <c r="AC203" i="4" s="1"/>
  <c r="AF103" i="4"/>
  <c r="AC103" i="4" s="1"/>
  <c r="AF326" i="4"/>
  <c r="AC326" i="4" s="1"/>
  <c r="AF248" i="4"/>
  <c r="AC248" i="4" s="1"/>
  <c r="AF170" i="4"/>
  <c r="AC170" i="4" s="1"/>
  <c r="AF350" i="4"/>
  <c r="AC350" i="4" s="1"/>
  <c r="AF251" i="4"/>
  <c r="AC251" i="4" s="1"/>
  <c r="AF91" i="4"/>
  <c r="AC91" i="4" s="1"/>
  <c r="AF280" i="4"/>
  <c r="AC280" i="4" s="1"/>
  <c r="AF249" i="4"/>
  <c r="AC249" i="4" s="1"/>
  <c r="AF268" i="4"/>
  <c r="AC268" i="4" s="1"/>
  <c r="AF233" i="4"/>
  <c r="AC233" i="4" s="1"/>
  <c r="AF196" i="4"/>
  <c r="AC196" i="4" s="1"/>
  <c r="AF244" i="4"/>
  <c r="AC244" i="4" s="1"/>
  <c r="AF154" i="4"/>
  <c r="AC154" i="4" s="1"/>
  <c r="AF67" i="4"/>
  <c r="AC67" i="4" s="1"/>
  <c r="AF42" i="4"/>
  <c r="AC42" i="4" s="1"/>
  <c r="AF31" i="4"/>
  <c r="AC31" i="4" s="1"/>
  <c r="AF93" i="4"/>
  <c r="AC93" i="4" s="1"/>
  <c r="AF296" i="4"/>
  <c r="AC296" i="4" s="1"/>
  <c r="AF281" i="4"/>
  <c r="AC281" i="4" s="1"/>
  <c r="AF74" i="4"/>
  <c r="AC74" i="4" s="1"/>
  <c r="AF125" i="4"/>
  <c r="AC125" i="4" s="1"/>
  <c r="AF41" i="4"/>
  <c r="AC41" i="4" s="1"/>
  <c r="AF259" i="4"/>
  <c r="AC259" i="4" s="1"/>
  <c r="AF200" i="4"/>
  <c r="AC200" i="4" s="1"/>
  <c r="AF159" i="4"/>
  <c r="AC159" i="4" s="1"/>
  <c r="AF119" i="4"/>
  <c r="AC119" i="4" s="1"/>
  <c r="AF98" i="4"/>
  <c r="AC98" i="4" s="1"/>
  <c r="AF58" i="4"/>
  <c r="AC58" i="4" s="1"/>
  <c r="AF316" i="4"/>
  <c r="AC316" i="4" s="1"/>
  <c r="AF311" i="4"/>
  <c r="AC311" i="4" s="1"/>
  <c r="AF300" i="4"/>
  <c r="AC300" i="4" s="1"/>
  <c r="AF130" i="4"/>
  <c r="AC130" i="4" s="1"/>
  <c r="AF237" i="4"/>
  <c r="AC237" i="4" s="1"/>
  <c r="AF172" i="4"/>
  <c r="AC172" i="4" s="1"/>
  <c r="AF328" i="4"/>
  <c r="AC328" i="4" s="1"/>
  <c r="AF217" i="4"/>
  <c r="AC217" i="4" s="1"/>
  <c r="AF50" i="4"/>
  <c r="AC50" i="4" s="1"/>
  <c r="AF314" i="4"/>
  <c r="AC314" i="4" s="1"/>
  <c r="AF204" i="4"/>
  <c r="AC204" i="4" s="1"/>
  <c r="AF167" i="4"/>
  <c r="AC167" i="4" s="1"/>
  <c r="AF137" i="4"/>
  <c r="AC137" i="4" s="1"/>
  <c r="AF123" i="4"/>
  <c r="AC123" i="4" s="1"/>
  <c r="AF101" i="4"/>
  <c r="AC101" i="4" s="1"/>
  <c r="AF66" i="4"/>
  <c r="AC66" i="4" s="1"/>
  <c r="AF278" i="4"/>
  <c r="AC278" i="4" s="1"/>
  <c r="AF198" i="4"/>
  <c r="AC198" i="4" s="1"/>
  <c r="AF180" i="4"/>
  <c r="AC180" i="4" s="1"/>
  <c r="AF127" i="4"/>
  <c r="AC127" i="4" s="1"/>
  <c r="AF92" i="4"/>
  <c r="AC92" i="4" s="1"/>
  <c r="AF44" i="4"/>
  <c r="AC44" i="4" s="1"/>
  <c r="AF240" i="4"/>
  <c r="AC240" i="4" s="1"/>
  <c r="AF186" i="4"/>
  <c r="AC186" i="4" s="1"/>
  <c r="AF85" i="4"/>
  <c r="AC85" i="4" s="1"/>
  <c r="AF209" i="4"/>
  <c r="AC209" i="4" s="1"/>
  <c r="AF207" i="4"/>
  <c r="AC207" i="4" s="1"/>
  <c r="AF153" i="4"/>
  <c r="AC153" i="4" s="1"/>
  <c r="AF151" i="4"/>
  <c r="AC151" i="4" s="1"/>
  <c r="AF121" i="4"/>
  <c r="AC121" i="4" s="1"/>
  <c r="AF64" i="4"/>
  <c r="AC64" i="4" s="1"/>
  <c r="AF202" i="4"/>
  <c r="AC202" i="4" s="1"/>
  <c r="AF320" i="4"/>
  <c r="AC320" i="4" s="1"/>
  <c r="AF77" i="4"/>
  <c r="AC77" i="4" s="1"/>
  <c r="AF231" i="4"/>
  <c r="AC231" i="4" s="1"/>
  <c r="AF184" i="4"/>
  <c r="AC184" i="4" s="1"/>
  <c r="AF160" i="4"/>
  <c r="AC160" i="4" s="1"/>
  <c r="AF322" i="4"/>
  <c r="AC322" i="4" s="1"/>
  <c r="AF57" i="4"/>
  <c r="AC57" i="4" s="1"/>
  <c r="AF47" i="4"/>
  <c r="AC47" i="4" s="1"/>
  <c r="AF88" i="4"/>
  <c r="AC88" i="4" s="1"/>
  <c r="AF70" i="4"/>
  <c r="AC70" i="4" s="1"/>
  <c r="AF214" i="4"/>
  <c r="AC214" i="4" s="1"/>
  <c r="AF155" i="4"/>
  <c r="AC155" i="4" s="1"/>
  <c r="AF68" i="4"/>
  <c r="AC68" i="4" s="1"/>
  <c r="AF270" i="4"/>
  <c r="AC270" i="4" s="1"/>
  <c r="AF264" i="4"/>
  <c r="AC264" i="4" s="1"/>
  <c r="AF243" i="4"/>
  <c r="AC243" i="4" s="1"/>
  <c r="AF342" i="4"/>
  <c r="AC342" i="4" s="1"/>
  <c r="AF315" i="4"/>
  <c r="AC315" i="4" s="1"/>
  <c r="AF224" i="4"/>
  <c r="AC224" i="4" s="1"/>
  <c r="AF161" i="4"/>
  <c r="AC161" i="4" s="1"/>
  <c r="AF49" i="4"/>
  <c r="AC49" i="4" s="1"/>
  <c r="AF43" i="4"/>
  <c r="AC43" i="4" s="1"/>
  <c r="AF29" i="4"/>
  <c r="AC29" i="4" s="1"/>
  <c r="AF310" i="4"/>
  <c r="AC310" i="4" s="1"/>
  <c r="AF273" i="4"/>
  <c r="AC273" i="4" s="1"/>
  <c r="AF194" i="4"/>
  <c r="AC194" i="4" s="1"/>
  <c r="AF113" i="4"/>
  <c r="AC113" i="4" s="1"/>
  <c r="AF111" i="4"/>
  <c r="AC111" i="4" s="1"/>
  <c r="AF89" i="4"/>
  <c r="AC89" i="4" s="1"/>
  <c r="AF317" i="4"/>
  <c r="AC317" i="4" s="1"/>
  <c r="AF212" i="4"/>
  <c r="AC212" i="4" s="1"/>
  <c r="AF80" i="4"/>
  <c r="AC80" i="4" s="1"/>
  <c r="AF285" i="4"/>
  <c r="AC285" i="4" s="1"/>
  <c r="AF340" i="4"/>
  <c r="AC340" i="4" s="1"/>
  <c r="AF227" i="4"/>
  <c r="AC227" i="4" s="1"/>
  <c r="AF188" i="4"/>
  <c r="AC188" i="4" s="1"/>
  <c r="AF269" i="4"/>
  <c r="AC269" i="4" s="1"/>
  <c r="AF239" i="4"/>
  <c r="AC239" i="4" s="1"/>
  <c r="AF229" i="4"/>
  <c r="AC229" i="4" s="1"/>
  <c r="AF187" i="4"/>
  <c r="AC187" i="4" s="1"/>
  <c r="AF53" i="4"/>
  <c r="AC53" i="4" s="1"/>
  <c r="AF30" i="4"/>
  <c r="AC30" i="4" s="1"/>
  <c r="AF288" i="4"/>
  <c r="AC288" i="4" s="1"/>
  <c r="AF253" i="4"/>
  <c r="AC253" i="4" s="1"/>
  <c r="AF208" i="4"/>
  <c r="AC208" i="4" s="1"/>
  <c r="AF191" i="4"/>
  <c r="AC191" i="4" s="1"/>
  <c r="AF150" i="4"/>
  <c r="AC150" i="4" s="1"/>
  <c r="AF148" i="4"/>
  <c r="AC148" i="4" s="1"/>
  <c r="AF132" i="4"/>
  <c r="AC132" i="4" s="1"/>
  <c r="AF109" i="4"/>
  <c r="AC109" i="4" s="1"/>
  <c r="AF26" i="4"/>
  <c r="AC26" i="4" s="1"/>
  <c r="AF318" i="4"/>
  <c r="AC318" i="4" s="1"/>
  <c r="AF289" i="4"/>
  <c r="AC289" i="4" s="1"/>
  <c r="AF215" i="4"/>
  <c r="AC215" i="4" s="1"/>
  <c r="AF138" i="4"/>
  <c r="AC138" i="4" s="1"/>
  <c r="AF87" i="4"/>
  <c r="AC87" i="4" s="1"/>
  <c r="AF304" i="4"/>
  <c r="AC304" i="4" s="1"/>
  <c r="AF275" i="4"/>
  <c r="AC275" i="4" s="1"/>
  <c r="AF247" i="4"/>
  <c r="AC247" i="4" s="1"/>
  <c r="AF195" i="4"/>
  <c r="AC195" i="4" s="1"/>
  <c r="AF37" i="4"/>
  <c r="AC37" i="4" s="1"/>
  <c r="AF305" i="4"/>
  <c r="AC305" i="4" s="1"/>
  <c r="AF135" i="4"/>
  <c r="AC135" i="4" s="1"/>
  <c r="AF276" i="4"/>
  <c r="AC276" i="4" s="1"/>
  <c r="AF245" i="4"/>
  <c r="AC245" i="4" s="1"/>
  <c r="AF295" i="4"/>
  <c r="AC295" i="4" s="1"/>
  <c r="AF219" i="4"/>
  <c r="AC219" i="4" s="1"/>
  <c r="AF83" i="4"/>
  <c r="AC83" i="4" s="1"/>
  <c r="AF255" i="4"/>
  <c r="AC255" i="4" s="1"/>
  <c r="AF338" i="4"/>
  <c r="AC338" i="4" s="1"/>
  <c r="AF176" i="4"/>
  <c r="AC176" i="4" s="1"/>
  <c r="AF312" i="4"/>
  <c r="AC312" i="4" s="1"/>
  <c r="AF223" i="4"/>
  <c r="AC223" i="4" s="1"/>
  <c r="AF183" i="4"/>
  <c r="AC183" i="4" s="1"/>
  <c r="AF122" i="4"/>
  <c r="AC122" i="4" s="1"/>
  <c r="AF319" i="4"/>
  <c r="AC319" i="4" s="1"/>
  <c r="AF182" i="4"/>
  <c r="AC182" i="4" s="1"/>
  <c r="AF179" i="4"/>
  <c r="AC179" i="4" s="1"/>
  <c r="AF164" i="4"/>
  <c r="AC164" i="4" s="1"/>
  <c r="AF257" i="4"/>
  <c r="AC257" i="4" s="1"/>
  <c r="AF156" i="4"/>
  <c r="AC156" i="4" s="1"/>
  <c r="AF54" i="4"/>
  <c r="AC54" i="4" s="1"/>
  <c r="AF33" i="4"/>
  <c r="AC33" i="4" s="1"/>
  <c r="AF308" i="4"/>
  <c r="AC308" i="4" s="1"/>
  <c r="AF143" i="4"/>
  <c r="AC143" i="4" s="1"/>
  <c r="AF136" i="4"/>
  <c r="AC136" i="4" s="1"/>
  <c r="AF94" i="4"/>
  <c r="AC94" i="4" s="1"/>
  <c r="AF241" i="4"/>
  <c r="AC241" i="4" s="1"/>
  <c r="AF106" i="4"/>
  <c r="AC106" i="4" s="1"/>
  <c r="AF79" i="4"/>
  <c r="AC79" i="4" s="1"/>
  <c r="AF348" i="4"/>
  <c r="AC348" i="4" s="1"/>
  <c r="AF27" i="4"/>
  <c r="AC27" i="4" s="1"/>
  <c r="AF71" i="4"/>
  <c r="AC71" i="4" s="1"/>
  <c r="AF263" i="4"/>
  <c r="AC263" i="4" s="1"/>
  <c r="AF225" i="4"/>
  <c r="AC225" i="4" s="1"/>
  <c r="AF35" i="4"/>
  <c r="AC35" i="4" s="1"/>
  <c r="AF134" i="4"/>
  <c r="AC134" i="4" s="1"/>
  <c r="AF115" i="4"/>
  <c r="AC115" i="4" s="1"/>
  <c r="AF116" i="4"/>
  <c r="AC116" i="4" s="1"/>
  <c r="AF169" i="4"/>
  <c r="AC169" i="4" s="1"/>
  <c r="AF197" i="4"/>
  <c r="AC197" i="4" s="1"/>
  <c r="AF266" i="4"/>
  <c r="AC266" i="4" s="1"/>
  <c r="AF76" i="4"/>
  <c r="AC76" i="4" s="1"/>
  <c r="AF157" i="4"/>
  <c r="AC157" i="4" s="1"/>
  <c r="AF309" i="4"/>
  <c r="AC309" i="4" s="1"/>
  <c r="AF100" i="4"/>
  <c r="AC100" i="4" s="1"/>
  <c r="AF120" i="4"/>
  <c r="AC120" i="4" s="1"/>
  <c r="AF56" i="4"/>
  <c r="AC56" i="4" s="1"/>
  <c r="AF129" i="4"/>
  <c r="AC129" i="4" s="1"/>
  <c r="AF181" i="4"/>
  <c r="AC181" i="4" s="1"/>
  <c r="AF149" i="4"/>
  <c r="AC149" i="4" s="1"/>
  <c r="AF40" i="4"/>
  <c r="AC40" i="4" s="1"/>
  <c r="AF185" i="4"/>
  <c r="AC185" i="4" s="1"/>
  <c r="AF133" i="4"/>
  <c r="AC133" i="4" s="1"/>
  <c r="AF284" i="4"/>
  <c r="AC284" i="4" s="1"/>
  <c r="AF126" i="4"/>
  <c r="AC126" i="4" s="1"/>
  <c r="AF277" i="4"/>
  <c r="AC277" i="4" s="1"/>
  <c r="AF199" i="4"/>
  <c r="AC199" i="4" s="1"/>
  <c r="AF267" i="4"/>
  <c r="AC267" i="4" s="1"/>
  <c r="AF173" i="4"/>
  <c r="AC173" i="4" s="1"/>
  <c r="AF84" i="4"/>
  <c r="AC84" i="4" s="1"/>
  <c r="AF45" i="4"/>
  <c r="AC45" i="4" s="1"/>
  <c r="AF334" i="4"/>
  <c r="AC334" i="4" s="1"/>
  <c r="AF303" i="4"/>
  <c r="AC303" i="4" s="1"/>
  <c r="AF158" i="4"/>
  <c r="AC158" i="4" s="1"/>
  <c r="AF152" i="4"/>
  <c r="AC152" i="4" s="1"/>
  <c r="AF62" i="4"/>
  <c r="AC62" i="4" s="1"/>
  <c r="AF262" i="4"/>
  <c r="AC262" i="4" s="1"/>
  <c r="AF211" i="4"/>
  <c r="AC211" i="4" s="1"/>
  <c r="AF297" i="4"/>
  <c r="AC297" i="4" s="1"/>
  <c r="AF271" i="4"/>
  <c r="AC271" i="4" s="1"/>
  <c r="AF265" i="4"/>
  <c r="AC265" i="4" s="1"/>
  <c r="AF110" i="4"/>
  <c r="AC110" i="4" s="1"/>
  <c r="AF81" i="4"/>
  <c r="AC81" i="4" s="1"/>
  <c r="AF75" i="4"/>
  <c r="AC75" i="4" s="1"/>
  <c r="AF336" i="4"/>
  <c r="AC336" i="4" s="1"/>
  <c r="AF291" i="4"/>
  <c r="AC291" i="4" s="1"/>
  <c r="AF36" i="4"/>
  <c r="AC36" i="4" s="1"/>
  <c r="AF25" i="4"/>
  <c r="AC25" i="4" s="1"/>
  <c r="AF235" i="4"/>
  <c r="AC235" i="4" s="1"/>
  <c r="AF82" i="4"/>
  <c r="AC82" i="4" s="1"/>
  <c r="AF51" i="4"/>
  <c r="AC51" i="4" s="1"/>
  <c r="AF32" i="4"/>
  <c r="AC32" i="4" s="1"/>
  <c r="AF302" i="4"/>
  <c r="AC302" i="4" s="1"/>
  <c r="AF287" i="4"/>
  <c r="AC287" i="4" s="1"/>
  <c r="AF147" i="4"/>
  <c r="AC147" i="4" s="1"/>
  <c r="AF140" i="4"/>
  <c r="AC140" i="4" s="1"/>
  <c r="AF114" i="4"/>
  <c r="AC114" i="4" s="1"/>
  <c r="AF99" i="4"/>
  <c r="AC99" i="4" s="1"/>
  <c r="AF28" i="4"/>
  <c r="AC28" i="4" s="1"/>
  <c r="AF331" i="4"/>
  <c r="AC331" i="4" s="1"/>
  <c r="AF290" i="4"/>
  <c r="AC290" i="4" s="1"/>
  <c r="AF118" i="4"/>
  <c r="AC118" i="4" s="1"/>
  <c r="AF107" i="4"/>
  <c r="AC107" i="4" s="1"/>
  <c r="AF343" i="4"/>
  <c r="AC343" i="4" s="1"/>
  <c r="AF226" i="4"/>
  <c r="AC226" i="4" s="1"/>
  <c r="AF39" i="4"/>
  <c r="AC39" i="4" s="1"/>
  <c r="AF61" i="4"/>
  <c r="AC61" i="4" s="1"/>
  <c r="AF344" i="4"/>
  <c r="AC344" i="4" s="1"/>
  <c r="AF321" i="4"/>
  <c r="AC321" i="4" s="1"/>
  <c r="AF279" i="4"/>
  <c r="AC279" i="4" s="1"/>
  <c r="AF144" i="4"/>
  <c r="AC144" i="4" s="1"/>
  <c r="AF256" i="4"/>
  <c r="AC256" i="4" s="1"/>
  <c r="AF177" i="4"/>
  <c r="AC177" i="4" s="1"/>
  <c r="AF145" i="4"/>
  <c r="AC145" i="4" s="1"/>
  <c r="AF139" i="4"/>
  <c r="AC139" i="4" s="1"/>
  <c r="AF128" i="4"/>
  <c r="AC128" i="4" s="1"/>
  <c r="AF112" i="4"/>
  <c r="AC112" i="4" s="1"/>
  <c r="AF347" i="4"/>
  <c r="AC347" i="4" s="1"/>
  <c r="AF341" i="4"/>
  <c r="AC341" i="4" s="1"/>
  <c r="AF339" i="4"/>
  <c r="AC339" i="4" s="1"/>
  <c r="AF232" i="4"/>
  <c r="AC232" i="4" s="1"/>
  <c r="AF165" i="4"/>
  <c r="AC165" i="4" s="1"/>
  <c r="AF142" i="4"/>
  <c r="AC142" i="4" s="1"/>
  <c r="AF175" i="4"/>
  <c r="AC175" i="4" s="1"/>
  <c r="AF168" i="4"/>
  <c r="AC168" i="4" s="1"/>
  <c r="AF69" i="4"/>
  <c r="AC69" i="4" s="1"/>
  <c r="AF324" i="4"/>
  <c r="AC324" i="4" s="1"/>
  <c r="AF213" i="4"/>
  <c r="AC213" i="4" s="1"/>
  <c r="AF131" i="4"/>
  <c r="AC131" i="4" s="1"/>
  <c r="AF65" i="4"/>
  <c r="AC65" i="4" s="1"/>
  <c r="AF48" i="4"/>
  <c r="AC48" i="4" s="1"/>
  <c r="AF272" i="4"/>
  <c r="AC272" i="4" s="1"/>
  <c r="AF261" i="4"/>
  <c r="AC261" i="4" s="1"/>
  <c r="AF333" i="4"/>
  <c r="AC333" i="4" s="1"/>
  <c r="AF171" i="4"/>
  <c r="AC171" i="4" s="1"/>
  <c r="AF63" i="4"/>
  <c r="AC63" i="4" s="1"/>
  <c r="Q2" i="2"/>
  <c r="P2" i="2"/>
  <c r="P3" i="2"/>
  <c r="Q3" i="2" s="1"/>
  <c r="P4" i="2"/>
  <c r="Q4" i="2" s="1"/>
  <c r="P5" i="2"/>
  <c r="Q5" i="2" s="1"/>
  <c r="P6" i="2"/>
  <c r="Q6" i="2" s="1"/>
  <c r="P7" i="2"/>
  <c r="Q7" i="2" s="1"/>
  <c r="P8" i="2"/>
  <c r="Q8" i="2" s="1"/>
  <c r="P9" i="2"/>
  <c r="Q9" i="2" s="1"/>
  <c r="P10" i="2"/>
  <c r="Q10" i="2" s="1"/>
  <c r="P11" i="2"/>
  <c r="Q11" i="2" s="1"/>
  <c r="P12" i="2"/>
  <c r="Q12" i="2" s="1"/>
  <c r="P13" i="2"/>
  <c r="Q13" i="2" s="1"/>
  <c r="P14" i="2"/>
  <c r="Q14" i="2" s="1"/>
  <c r="P15" i="2"/>
  <c r="Q15" i="2" s="1"/>
  <c r="P16" i="2"/>
  <c r="Q16" i="2" s="1"/>
  <c r="P17" i="2"/>
  <c r="Q17" i="2" s="1"/>
  <c r="P18" i="2"/>
  <c r="Q18" i="2" s="1"/>
  <c r="P19" i="2"/>
  <c r="Q19" i="2" s="1"/>
  <c r="P20" i="2"/>
  <c r="Q20" i="2" s="1"/>
  <c r="P21" i="2"/>
  <c r="Q21" i="2" s="1"/>
  <c r="P22" i="2"/>
  <c r="Q22" i="2" s="1"/>
  <c r="P23" i="2"/>
  <c r="Q23" i="2" s="1"/>
  <c r="P24" i="2"/>
  <c r="Q24" i="2" s="1"/>
  <c r="P25" i="2"/>
  <c r="Q25" i="2" s="1"/>
  <c r="P26" i="2"/>
  <c r="Q26" i="2" s="1"/>
  <c r="P27" i="2"/>
  <c r="Q27" i="2" s="1"/>
  <c r="P28" i="2"/>
  <c r="Q28" i="2" s="1"/>
  <c r="P29" i="2"/>
  <c r="Q29" i="2" s="1"/>
  <c r="P30" i="2"/>
  <c r="Q30" i="2" s="1"/>
  <c r="P31" i="2"/>
  <c r="Q31" i="2" s="1"/>
  <c r="P32" i="2"/>
  <c r="Q32" i="2" s="1"/>
  <c r="P33" i="2"/>
  <c r="Q33" i="2" s="1"/>
  <c r="P34" i="2"/>
  <c r="Q34" i="2" s="1"/>
  <c r="P35" i="2"/>
  <c r="Q35" i="2" s="1"/>
  <c r="P36" i="2"/>
  <c r="Q36" i="2" s="1"/>
  <c r="P37" i="2"/>
  <c r="Q37" i="2" s="1"/>
  <c r="P38" i="2"/>
  <c r="Q38" i="2" s="1"/>
  <c r="P39" i="2"/>
  <c r="Q39" i="2" s="1"/>
  <c r="P40" i="2"/>
  <c r="Q40" i="2" s="1"/>
  <c r="P41" i="2"/>
  <c r="Q41" i="2" s="1"/>
  <c r="P42" i="2"/>
  <c r="Q42" i="2" s="1"/>
  <c r="P43" i="2"/>
  <c r="Q43" i="2" s="1"/>
  <c r="P44" i="2"/>
  <c r="Q44" i="2" s="1"/>
  <c r="P45" i="2"/>
  <c r="Q45" i="2" s="1"/>
  <c r="P46" i="2"/>
  <c r="Q46" i="2" s="1"/>
  <c r="P47" i="2"/>
  <c r="Q47" i="2" s="1"/>
  <c r="P48" i="2"/>
  <c r="Q48" i="2" s="1"/>
  <c r="P49" i="2"/>
  <c r="Q49" i="2" s="1"/>
  <c r="P50" i="2"/>
  <c r="Q50" i="2" s="1"/>
  <c r="P51" i="2"/>
  <c r="Q51" i="2" s="1"/>
  <c r="P52" i="2"/>
  <c r="Q52" i="2" s="1"/>
  <c r="P53" i="2"/>
  <c r="Q53" i="2" s="1"/>
  <c r="P54" i="2"/>
  <c r="Q54" i="2" s="1"/>
  <c r="P55" i="2"/>
  <c r="Q55" i="2" s="1"/>
  <c r="P56" i="2"/>
  <c r="Q56" i="2" s="1"/>
  <c r="P57" i="2"/>
  <c r="Q57" i="2" s="1"/>
  <c r="P58" i="2"/>
  <c r="Q58" i="2" s="1"/>
  <c r="P59" i="2"/>
  <c r="Q59" i="2" s="1"/>
  <c r="P60" i="2"/>
  <c r="Q60" i="2" s="1"/>
  <c r="P61" i="2"/>
  <c r="Q61" i="2" s="1"/>
  <c r="P62" i="2"/>
  <c r="Q62" i="2" s="1"/>
  <c r="P63" i="2"/>
  <c r="Q63" i="2" s="1"/>
  <c r="P64" i="2"/>
  <c r="Q64" i="2" s="1"/>
  <c r="P65" i="2"/>
  <c r="Q65" i="2" s="1"/>
  <c r="P66" i="2"/>
  <c r="Q66" i="2" s="1"/>
  <c r="P67" i="2"/>
  <c r="Q67" i="2" s="1"/>
  <c r="P68" i="2"/>
  <c r="Q68" i="2" s="1"/>
  <c r="P69" i="2"/>
  <c r="Q69" i="2" s="1"/>
  <c r="P70" i="2"/>
  <c r="Q70" i="2" s="1"/>
  <c r="P71" i="2"/>
  <c r="Q71" i="2" s="1"/>
  <c r="P72" i="2"/>
  <c r="Q72" i="2" s="1"/>
  <c r="P73" i="2"/>
  <c r="Q73" i="2" s="1"/>
  <c r="P74" i="2"/>
  <c r="Q74" i="2" s="1"/>
  <c r="P75" i="2"/>
  <c r="Q75" i="2" s="1"/>
  <c r="P76" i="2"/>
  <c r="Q76" i="2" s="1"/>
  <c r="P77" i="2"/>
  <c r="Q77" i="2" s="1"/>
  <c r="P78" i="2"/>
  <c r="Q78" i="2" s="1"/>
  <c r="P79" i="2"/>
  <c r="Q79" i="2" s="1"/>
  <c r="P80" i="2"/>
  <c r="Q80" i="2" s="1"/>
  <c r="P81" i="2"/>
  <c r="Q81" i="2" s="1"/>
  <c r="P82" i="2"/>
  <c r="Q82" i="2" s="1"/>
  <c r="P83" i="2"/>
  <c r="Q83" i="2" s="1"/>
  <c r="P84" i="2"/>
  <c r="Q84" i="2" s="1"/>
  <c r="P85" i="2"/>
  <c r="Q85" i="2" s="1"/>
  <c r="P86" i="2"/>
  <c r="Q86" i="2" s="1"/>
  <c r="P87" i="2"/>
  <c r="Q87" i="2" s="1"/>
  <c r="P88" i="2"/>
  <c r="Q88" i="2" s="1"/>
  <c r="P89" i="2"/>
  <c r="Q89" i="2" s="1"/>
  <c r="P90" i="2"/>
  <c r="Q90" i="2" s="1"/>
  <c r="P91" i="2"/>
  <c r="Q91" i="2" s="1"/>
  <c r="P92" i="2"/>
  <c r="Q92" i="2" s="1"/>
  <c r="P93" i="2"/>
  <c r="Q93" i="2" s="1"/>
  <c r="P94" i="2"/>
  <c r="Q94" i="2" s="1"/>
  <c r="P95" i="2"/>
  <c r="Q95" i="2" s="1"/>
  <c r="P96" i="2"/>
  <c r="Q96" i="2" s="1"/>
  <c r="P10" i="4" l="1"/>
  <c r="P12" i="4"/>
  <c r="P14" i="4"/>
  <c r="P16" i="4"/>
  <c r="P18" i="4"/>
  <c r="P5" i="4"/>
  <c r="P8" i="4"/>
  <c r="P20" i="4"/>
  <c r="P22" i="4"/>
  <c r="P24" i="4"/>
  <c r="P21" i="4"/>
  <c r="P23" i="4"/>
  <c r="P11" i="4"/>
  <c r="P13" i="4"/>
  <c r="P15" i="4"/>
  <c r="P17" i="4"/>
  <c r="P19" i="4"/>
  <c r="P3" i="4"/>
  <c r="P4" i="4"/>
  <c r="P6" i="4"/>
  <c r="P7" i="4"/>
  <c r="P9" i="4"/>
  <c r="P2" i="4"/>
  <c r="S16" i="4" l="1"/>
  <c r="AD16" i="4" s="1"/>
  <c r="Q16" i="4"/>
  <c r="Q15" i="4"/>
  <c r="S15" i="4"/>
  <c r="AD15" i="4" s="1"/>
  <c r="Q21" i="4"/>
  <c r="S21" i="4"/>
  <c r="AD21" i="4" s="1"/>
  <c r="Q14" i="4"/>
  <c r="S14" i="4"/>
  <c r="AD14" i="4" s="1"/>
  <c r="S17" i="4"/>
  <c r="AD17" i="4" s="1"/>
  <c r="Q17" i="4"/>
  <c r="Q20" i="4"/>
  <c r="S20" i="4"/>
  <c r="AD20" i="4" s="1"/>
  <c r="Q13" i="4"/>
  <c r="S13" i="4"/>
  <c r="AD13" i="4" s="1"/>
  <c r="Q24" i="4"/>
  <c r="S24" i="4"/>
  <c r="AD24" i="4" s="1"/>
  <c r="S12" i="4"/>
  <c r="AD12" i="4" s="1"/>
  <c r="Q12" i="4"/>
  <c r="S23" i="4"/>
  <c r="AD23" i="4" s="1"/>
  <c r="Q23" i="4"/>
  <c r="Q19" i="4"/>
  <c r="S19" i="4"/>
  <c r="AD19" i="4" s="1"/>
  <c r="S11" i="4"/>
  <c r="AD11" i="4" s="1"/>
  <c r="Q11" i="4"/>
  <c r="S22" i="4"/>
  <c r="AD22" i="4" s="1"/>
  <c r="Q22" i="4"/>
  <c r="Q18" i="4"/>
  <c r="S18" i="4"/>
  <c r="AD18" i="4" s="1"/>
  <c r="S10" i="4"/>
  <c r="AD10" i="4" s="1"/>
  <c r="Q10" i="4"/>
  <c r="S8" i="4"/>
  <c r="Q8" i="4"/>
  <c r="S5" i="4"/>
  <c r="Q5" i="4"/>
  <c r="S7" i="4"/>
  <c r="Q7" i="4"/>
  <c r="Q6" i="4"/>
  <c r="S6" i="4"/>
  <c r="S2" i="4"/>
  <c r="AD2" i="4" s="1"/>
  <c r="Q2" i="4"/>
  <c r="V2" i="4" s="1"/>
  <c r="S4" i="4"/>
  <c r="Q4" i="4"/>
  <c r="Q9" i="4"/>
  <c r="S9" i="4"/>
  <c r="Q3" i="4"/>
  <c r="S3" i="4"/>
  <c r="AD5" i="4" l="1"/>
  <c r="AD8" i="4"/>
  <c r="V3" i="4"/>
  <c r="AD6" i="4"/>
  <c r="AD4" i="4"/>
  <c r="AD3" i="4"/>
  <c r="AD9" i="4"/>
  <c r="AD7" i="4"/>
  <c r="A21" i="2" l="1"/>
  <c r="C21" i="2"/>
  <c r="D21" i="2"/>
  <c r="B21" i="2"/>
  <c r="D4" i="2" l="1"/>
  <c r="D5" i="2"/>
  <c r="D6" i="2"/>
  <c r="D7" i="2"/>
  <c r="D8" i="2"/>
  <c r="D9" i="2"/>
  <c r="D10" i="2"/>
  <c r="D11" i="2"/>
  <c r="D12" i="2"/>
  <c r="D13" i="2"/>
  <c r="D14" i="2"/>
  <c r="D15" i="2"/>
  <c r="D16" i="2"/>
  <c r="D17" i="2"/>
  <c r="D18" i="2"/>
  <c r="D19" i="2"/>
  <c r="D20"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3" i="2"/>
  <c r="H11" i="4" l="1"/>
  <c r="J11" i="4" s="1"/>
  <c r="K11" i="4" s="1"/>
  <c r="H2" i="4"/>
  <c r="J2" i="4" s="1"/>
  <c r="K2" i="4" s="1"/>
  <c r="H13" i="4"/>
  <c r="J13" i="4" s="1"/>
  <c r="K13" i="4" s="1"/>
  <c r="H17" i="4"/>
  <c r="J17" i="4" s="1"/>
  <c r="H14" i="4"/>
  <c r="J14" i="4" s="1"/>
  <c r="H3" i="4"/>
  <c r="J3" i="4" s="1"/>
  <c r="H7" i="4"/>
  <c r="J7" i="4" s="1"/>
  <c r="K7" i="4" s="1"/>
  <c r="H15" i="4"/>
  <c r="J15" i="4" s="1"/>
  <c r="H19" i="4"/>
  <c r="J19" i="4" s="1"/>
  <c r="H4" i="4"/>
  <c r="J4" i="4" s="1"/>
  <c r="K4" i="4" s="1"/>
  <c r="H8" i="4"/>
  <c r="J8" i="4" s="1"/>
  <c r="H16" i="4"/>
  <c r="J16" i="4" s="1"/>
  <c r="H5" i="4"/>
  <c r="J5" i="4" s="1"/>
  <c r="H9" i="4"/>
  <c r="J9" i="4" s="1"/>
  <c r="K9" i="4" s="1"/>
  <c r="H6" i="4"/>
  <c r="J6" i="4" s="1"/>
  <c r="K6" i="4" s="1"/>
  <c r="H18" i="4"/>
  <c r="J18" i="4" s="1"/>
  <c r="H22" i="4"/>
  <c r="J22" i="4" s="1"/>
  <c r="H23" i="4"/>
  <c r="J23" i="4" s="1"/>
  <c r="H12" i="4"/>
  <c r="J12" i="4" s="1"/>
  <c r="H20" i="4"/>
  <c r="J20" i="4" s="1"/>
  <c r="H24" i="4"/>
  <c r="J24" i="4" s="1"/>
  <c r="H21" i="4"/>
  <c r="J21" i="4" s="1"/>
  <c r="H10" i="4"/>
  <c r="J10" i="4" s="1"/>
  <c r="AA2" i="4" l="1"/>
  <c r="W2" i="4"/>
  <c r="AE2" i="4"/>
  <c r="AF2" i="4" s="1"/>
  <c r="AC2" i="4" s="1"/>
  <c r="K20" i="4"/>
  <c r="AA20" i="4"/>
  <c r="AE20" i="4"/>
  <c r="AF20" i="4" s="1"/>
  <c r="AC20" i="4" s="1"/>
  <c r="K18" i="4"/>
  <c r="AA18" i="4"/>
  <c r="AE18" i="4"/>
  <c r="AF18" i="4" s="1"/>
  <c r="AC18" i="4" s="1"/>
  <c r="K17" i="4"/>
  <c r="AA17" i="4"/>
  <c r="AB17" i="4" s="1"/>
  <c r="Y17" i="4" s="1"/>
  <c r="AE17" i="4"/>
  <c r="AF17" i="4" s="1"/>
  <c r="AC17" i="4" s="1"/>
  <c r="K10" i="4"/>
  <c r="AA10" i="4"/>
  <c r="AB10" i="4" s="1"/>
  <c r="Y10" i="4" s="1"/>
  <c r="AE10" i="4"/>
  <c r="AF10" i="4" s="1"/>
  <c r="AC10" i="4" s="1"/>
  <c r="K12" i="4"/>
  <c r="AA12" i="4"/>
  <c r="AE12" i="4"/>
  <c r="AF12" i="4" s="1"/>
  <c r="AC12" i="4" s="1"/>
  <c r="K8" i="4"/>
  <c r="AA8" i="4"/>
  <c r="AB8" i="4" s="1"/>
  <c r="Y8" i="4" s="1"/>
  <c r="AE8" i="4"/>
  <c r="AF8" i="4" s="1"/>
  <c r="AC8" i="4" s="1"/>
  <c r="K23" i="4"/>
  <c r="AA23" i="4"/>
  <c r="AE23" i="4"/>
  <c r="AF23" i="4" s="1"/>
  <c r="AC23" i="4" s="1"/>
  <c r="K3" i="4"/>
  <c r="W3" i="4"/>
  <c r="K21" i="4"/>
  <c r="AA21" i="4"/>
  <c r="AE21" i="4"/>
  <c r="AF21" i="4" s="1"/>
  <c r="AC21" i="4" s="1"/>
  <c r="K24" i="4"/>
  <c r="AA24" i="4"/>
  <c r="AB24" i="4" s="1"/>
  <c r="Y24" i="4" s="1"/>
  <c r="AE24" i="4"/>
  <c r="AF24" i="4" s="1"/>
  <c r="AC24" i="4" s="1"/>
  <c r="K22" i="4"/>
  <c r="AA22" i="4"/>
  <c r="AB22" i="4" s="1"/>
  <c r="Y22" i="4" s="1"/>
  <c r="AE22" i="4"/>
  <c r="AF22" i="4" s="1"/>
  <c r="AC22" i="4" s="1"/>
  <c r="K5" i="4"/>
  <c r="AA5" i="4"/>
  <c r="AE5" i="4"/>
  <c r="AF5" i="4" s="1"/>
  <c r="AC5" i="4" s="1"/>
  <c r="K19" i="4"/>
  <c r="AA19" i="4"/>
  <c r="AE19" i="4"/>
  <c r="AF19" i="4" s="1"/>
  <c r="AC19" i="4" s="1"/>
  <c r="X2" i="4"/>
  <c r="U2" i="4" s="1"/>
  <c r="AB2" i="4"/>
  <c r="Y2" i="4" s="1"/>
  <c r="AB23" i="4" l="1"/>
  <c r="Y23" i="4" s="1"/>
  <c r="AB12" i="4"/>
  <c r="Y12" i="4" s="1"/>
  <c r="AB20" i="4"/>
  <c r="Y20" i="4" s="1"/>
  <c r="AB5" i="4"/>
  <c r="Y5" i="4" s="1"/>
  <c r="AB19" i="4"/>
  <c r="Y19" i="4" s="1"/>
  <c r="AB21" i="4"/>
  <c r="Y21" i="4" s="1"/>
  <c r="AB18" i="4"/>
  <c r="Y18" i="4" s="1"/>
  <c r="AE6" i="4"/>
  <c r="AA6" i="4"/>
  <c r="AE3" i="4"/>
  <c r="AA3" i="4"/>
  <c r="AE4" i="4"/>
  <c r="AA4" i="4"/>
  <c r="AE7" i="4"/>
  <c r="AA7" i="4"/>
  <c r="AF7" i="4" l="1"/>
  <c r="AC7" i="4" s="1"/>
  <c r="AF3" i="4"/>
  <c r="AC3" i="4" s="1"/>
  <c r="AF4" i="4"/>
  <c r="AC4" i="4" s="1"/>
  <c r="AF6" i="4"/>
  <c r="AC6" i="4" s="1"/>
  <c r="AB4" i="4"/>
  <c r="Y4" i="4" s="1"/>
  <c r="AB6" i="4"/>
  <c r="Y6" i="4" s="1"/>
  <c r="AB7" i="4"/>
  <c r="Y7" i="4" s="1"/>
  <c r="AB3" i="4"/>
  <c r="Y3" i="4" s="1"/>
  <c r="AE9" i="4" l="1"/>
  <c r="AA9" i="4"/>
  <c r="AF9" i="4" l="1"/>
  <c r="AC9" i="4" s="1"/>
  <c r="AB9" i="4"/>
  <c r="Y9" i="4" s="1"/>
  <c r="AE13" i="4" l="1"/>
  <c r="AA13" i="4"/>
  <c r="AE11" i="4"/>
  <c r="AA11" i="4"/>
  <c r="AB11" i="4" l="1"/>
  <c r="Y11" i="4" s="1"/>
  <c r="AB13" i="4"/>
  <c r="Y13" i="4" s="1"/>
  <c r="AF11" i="4"/>
  <c r="AC11" i="4" s="1"/>
  <c r="AF13" i="4"/>
  <c r="AC13" i="4" s="1"/>
  <c r="K14" i="4"/>
  <c r="K15" i="4"/>
  <c r="AE16" i="4" l="1"/>
  <c r="AF16" i="4" s="1"/>
  <c r="AC16" i="4" s="1"/>
  <c r="K16" i="4"/>
  <c r="AE15" i="4"/>
  <c r="AA15" i="4"/>
  <c r="AE14" i="4"/>
  <c r="AA14" i="4"/>
  <c r="AA16" i="4"/>
  <c r="T2" i="4" l="1"/>
  <c r="O2" i="4" s="1"/>
  <c r="L2" i="4" s="1"/>
  <c r="AB15" i="4"/>
  <c r="Y15" i="4" s="1"/>
  <c r="AB16" i="4"/>
  <c r="Y16" i="4" s="1"/>
  <c r="AF15" i="4"/>
  <c r="AC15" i="4" s="1"/>
  <c r="AB14" i="4"/>
  <c r="Y14" i="4" s="1"/>
  <c r="AF14" i="4"/>
  <c r="AC14" i="4" s="1"/>
  <c r="T3" i="4" l="1"/>
  <c r="T4" i="4" l="1"/>
  <c r="T5" i="4" s="1"/>
  <c r="M4" i="4"/>
  <c r="W4" i="4"/>
  <c r="O3" i="4"/>
  <c r="L3" i="4" s="1"/>
  <c r="X3" i="4"/>
  <c r="U3" i="4" s="1"/>
  <c r="N4" i="4"/>
  <c r="V4" i="4"/>
  <c r="N5" i="4" l="1"/>
  <c r="V5" i="4"/>
  <c r="W5" i="4"/>
  <c r="M5" i="4"/>
  <c r="O4" i="4"/>
  <c r="L4" i="4" s="1"/>
  <c r="X4" i="4"/>
  <c r="U4" i="4" s="1"/>
  <c r="V6" i="4"/>
  <c r="N6" i="4"/>
  <c r="M6" i="4"/>
  <c r="T6" i="4"/>
  <c r="W6" i="4"/>
  <c r="X5" i="4" l="1"/>
  <c r="U5" i="4" s="1"/>
  <c r="O5" i="4"/>
  <c r="L5" i="4" s="1"/>
  <c r="O6" i="4"/>
  <c r="L6" i="4" s="1"/>
  <c r="W7" i="4"/>
  <c r="N7" i="4"/>
  <c r="T7" i="4"/>
  <c r="M7" i="4"/>
  <c r="X6" i="4"/>
  <c r="U6" i="4" s="1"/>
  <c r="V7" i="4"/>
  <c r="N8" i="4" l="1"/>
  <c r="X7" i="4"/>
  <c r="U7" i="4" s="1"/>
  <c r="T8" i="4"/>
  <c r="M8" i="4"/>
  <c r="W8" i="4"/>
  <c r="O7" i="4"/>
  <c r="L7" i="4" s="1"/>
  <c r="V8" i="4"/>
  <c r="N9" i="4" l="1"/>
  <c r="O8" i="4"/>
  <c r="L8" i="4" s="1"/>
  <c r="X8" i="4"/>
  <c r="U8" i="4" s="1"/>
  <c r="M9" i="4"/>
  <c r="T9" i="4"/>
  <c r="V9" i="4"/>
  <c r="W9" i="4"/>
  <c r="W10" i="4" l="1"/>
  <c r="N10" i="4"/>
  <c r="O9" i="4"/>
  <c r="L9" i="4" s="1"/>
  <c r="X9" i="4"/>
  <c r="U9" i="4" s="1"/>
  <c r="T10" i="4"/>
  <c r="V10" i="4"/>
  <c r="M10" i="4"/>
  <c r="N11" i="4" l="1"/>
  <c r="X10" i="4"/>
  <c r="U10" i="4" s="1"/>
  <c r="T11" i="4"/>
  <c r="O10" i="4"/>
  <c r="L10" i="4" s="1"/>
  <c r="V11" i="4"/>
  <c r="M11" i="4"/>
  <c r="W11" i="4"/>
  <c r="N12" i="4" l="1"/>
  <c r="O11" i="4"/>
  <c r="L11" i="4" s="1"/>
  <c r="V12" i="4"/>
  <c r="W12" i="4"/>
  <c r="T12" i="4"/>
  <c r="X11" i="4"/>
  <c r="U11" i="4" s="1"/>
  <c r="M12" i="4"/>
  <c r="V13" i="4" l="1"/>
  <c r="N13" i="4"/>
  <c r="O12" i="4"/>
  <c r="L12" i="4" s="1"/>
  <c r="X12" i="4"/>
  <c r="U12" i="4" s="1"/>
  <c r="T13" i="4"/>
  <c r="M13" i="4"/>
  <c r="W13" i="4"/>
  <c r="N14" i="4" l="1"/>
  <c r="O13" i="4"/>
  <c r="L13" i="4" s="1"/>
  <c r="W14" i="4"/>
  <c r="M14" i="4"/>
  <c r="V14" i="4"/>
  <c r="X13" i="4"/>
  <c r="U13" i="4" s="1"/>
  <c r="T14" i="4"/>
  <c r="V15" i="4" l="1"/>
  <c r="N15" i="4"/>
  <c r="O14" i="4"/>
  <c r="L14" i="4" s="1"/>
  <c r="X14" i="4"/>
  <c r="U14" i="4" s="1"/>
  <c r="W15" i="4"/>
  <c r="T15" i="4"/>
  <c r="M15" i="4"/>
  <c r="N16" i="4" l="1"/>
  <c r="O15" i="4"/>
  <c r="L15" i="4" s="1"/>
  <c r="X15" i="4"/>
  <c r="U15" i="4" s="1"/>
  <c r="T16" i="4"/>
  <c r="M16" i="4"/>
  <c r="V16" i="4"/>
  <c r="W16" i="4"/>
  <c r="M17" i="4" l="1"/>
  <c r="N17" i="4"/>
  <c r="O16" i="4"/>
  <c r="L16" i="4" s="1"/>
  <c r="W17" i="4"/>
  <c r="V17" i="4"/>
  <c r="T17" i="4"/>
  <c r="X16" i="4"/>
  <c r="U16" i="4" s="1"/>
  <c r="N18" i="4" l="1"/>
  <c r="V18" i="4"/>
  <c r="W18" i="4"/>
  <c r="X17" i="4"/>
  <c r="U17" i="4" s="1"/>
  <c r="O17" i="4"/>
  <c r="L17" i="4" s="1"/>
  <c r="M18" i="4"/>
  <c r="T18" i="4"/>
  <c r="M19" i="4" l="1"/>
  <c r="N19" i="4"/>
  <c r="O18" i="4"/>
  <c r="L18" i="4" s="1"/>
  <c r="T19" i="4"/>
  <c r="V19" i="4"/>
  <c r="W19" i="4"/>
  <c r="X18" i="4"/>
  <c r="U18" i="4" s="1"/>
  <c r="M20" i="4" l="1"/>
  <c r="N20" i="4"/>
  <c r="W20" i="4"/>
  <c r="T20" i="4"/>
  <c r="V20" i="4"/>
  <c r="O19" i="4"/>
  <c r="L19" i="4" s="1"/>
  <c r="X19" i="4"/>
  <c r="U19" i="4" s="1"/>
  <c r="M21" i="4" l="1"/>
  <c r="N21" i="4"/>
  <c r="O20" i="4"/>
  <c r="L20" i="4" s="1"/>
  <c r="V21" i="4"/>
  <c r="T21" i="4"/>
  <c r="W21" i="4"/>
  <c r="X20" i="4"/>
  <c r="U20" i="4" s="1"/>
  <c r="M22" i="4" l="1"/>
  <c r="N22" i="4"/>
  <c r="T22" i="4"/>
  <c r="W22" i="4"/>
  <c r="V22" i="4"/>
  <c r="X21" i="4"/>
  <c r="U21" i="4" s="1"/>
  <c r="O21" i="4"/>
  <c r="L21" i="4" s="1"/>
  <c r="M23" i="4" l="1"/>
  <c r="N23" i="4"/>
  <c r="T23" i="4"/>
  <c r="V23" i="4"/>
  <c r="W23" i="4"/>
  <c r="O22" i="4"/>
  <c r="L22" i="4" s="1"/>
  <c r="X22" i="4"/>
  <c r="U22" i="4" s="1"/>
  <c r="M24" i="4" l="1"/>
  <c r="N24" i="4"/>
  <c r="X23" i="4"/>
  <c r="U23" i="4" s="1"/>
  <c r="T24" i="4"/>
  <c r="V24" i="4"/>
  <c r="O23" i="4"/>
  <c r="L23" i="4" s="1"/>
  <c r="W24" i="4"/>
  <c r="M25" i="4" l="1"/>
  <c r="N25" i="4"/>
  <c r="W25" i="4"/>
  <c r="O24" i="4"/>
  <c r="L24" i="4" s="1"/>
  <c r="T25" i="4"/>
  <c r="V25" i="4"/>
  <c r="X24" i="4"/>
  <c r="U24" i="4" s="1"/>
  <c r="M26" i="4" l="1"/>
  <c r="N26" i="4"/>
  <c r="V26" i="4"/>
  <c r="X25" i="4"/>
  <c r="U25" i="4" s="1"/>
  <c r="O25" i="4"/>
  <c r="L25" i="4" s="1"/>
  <c r="W26" i="4"/>
  <c r="T26" i="4"/>
  <c r="M27" i="4" l="1"/>
  <c r="N27" i="4"/>
  <c r="O26" i="4"/>
  <c r="L26" i="4" s="1"/>
  <c r="T27" i="4"/>
  <c r="V27" i="4"/>
  <c r="X26" i="4"/>
  <c r="U26" i="4" s="1"/>
  <c r="W27" i="4"/>
  <c r="M28" i="4" l="1"/>
  <c r="N28" i="4"/>
  <c r="W28" i="4"/>
  <c r="T28" i="4"/>
  <c r="V28" i="4"/>
  <c r="O27" i="4"/>
  <c r="L27" i="4" s="1"/>
  <c r="X27" i="4"/>
  <c r="U27" i="4" s="1"/>
  <c r="M29" i="4" l="1"/>
  <c r="N29" i="4"/>
  <c r="X28" i="4"/>
  <c r="U28" i="4" s="1"/>
  <c r="T29" i="4"/>
  <c r="V29" i="4"/>
  <c r="O28" i="4"/>
  <c r="L28" i="4" s="1"/>
  <c r="W29" i="4"/>
  <c r="M30" i="4" l="1"/>
  <c r="N30" i="4"/>
  <c r="O29" i="4"/>
  <c r="L29" i="4" s="1"/>
  <c r="V30" i="4"/>
  <c r="W30" i="4"/>
  <c r="X29" i="4"/>
  <c r="U29" i="4" s="1"/>
  <c r="T30" i="4"/>
  <c r="M31" i="4" l="1"/>
  <c r="N31" i="4"/>
  <c r="O30" i="4"/>
  <c r="L30" i="4" s="1"/>
  <c r="T31" i="4"/>
  <c r="W31" i="4"/>
  <c r="V31" i="4"/>
  <c r="X30" i="4"/>
  <c r="U30" i="4" s="1"/>
  <c r="M32" i="4" l="1"/>
  <c r="N32" i="4"/>
  <c r="O31" i="4"/>
  <c r="L31" i="4" s="1"/>
  <c r="V32" i="4"/>
  <c r="T32" i="4"/>
  <c r="W32" i="4"/>
  <c r="X31" i="4"/>
  <c r="U31" i="4" s="1"/>
  <c r="M33" i="4" l="1"/>
  <c r="N33" i="4"/>
  <c r="O32" i="4"/>
  <c r="L32" i="4" s="1"/>
  <c r="X32" i="4"/>
  <c r="U32" i="4" s="1"/>
  <c r="V33" i="4"/>
  <c r="T33" i="4"/>
  <c r="W33" i="4"/>
  <c r="M34" i="4" l="1"/>
  <c r="N34" i="4"/>
  <c r="O33" i="4"/>
  <c r="L33" i="4" s="1"/>
  <c r="T34" i="4"/>
  <c r="V34" i="4"/>
  <c r="W34" i="4"/>
  <c r="X33" i="4"/>
  <c r="U33" i="4" s="1"/>
  <c r="M35" i="4" l="1"/>
  <c r="N35" i="4"/>
  <c r="T35" i="4"/>
  <c r="W35" i="4"/>
  <c r="O34" i="4"/>
  <c r="L34" i="4" s="1"/>
  <c r="V35" i="4"/>
  <c r="X34" i="4"/>
  <c r="U34" i="4" s="1"/>
  <c r="M36" i="4" l="1"/>
  <c r="N36" i="4"/>
  <c r="W36" i="4"/>
  <c r="T36" i="4"/>
  <c r="O35" i="4"/>
  <c r="L35" i="4" s="1"/>
  <c r="V36" i="4"/>
  <c r="X35" i="4"/>
  <c r="U35" i="4" s="1"/>
  <c r="M37" i="4" l="1"/>
  <c r="N37" i="4"/>
  <c r="W37" i="4"/>
  <c r="O36" i="4"/>
  <c r="L36" i="4" s="1"/>
  <c r="T37" i="4"/>
  <c r="X36" i="4"/>
  <c r="U36" i="4" s="1"/>
  <c r="V37" i="4"/>
  <c r="M38" i="4" l="1"/>
  <c r="N38" i="4"/>
  <c r="O37" i="4"/>
  <c r="L37" i="4" s="1"/>
  <c r="W38" i="4"/>
  <c r="V38" i="4"/>
  <c r="T38" i="4"/>
  <c r="X37" i="4"/>
  <c r="U37" i="4" s="1"/>
  <c r="M39" i="4" l="1"/>
  <c r="N39" i="4"/>
  <c r="O38" i="4"/>
  <c r="L38" i="4" s="1"/>
  <c r="W39" i="4"/>
  <c r="V39" i="4"/>
  <c r="X38" i="4"/>
  <c r="U38" i="4" s="1"/>
  <c r="T39" i="4"/>
  <c r="M40" i="4" l="1"/>
  <c r="N40" i="4"/>
  <c r="O39" i="4"/>
  <c r="L39" i="4" s="1"/>
  <c r="X39" i="4"/>
  <c r="U39" i="4" s="1"/>
  <c r="T40" i="4"/>
  <c r="V40" i="4"/>
  <c r="W40" i="4"/>
  <c r="M41" i="4" l="1"/>
  <c r="N41" i="4"/>
  <c r="T41" i="4"/>
  <c r="V41" i="4"/>
  <c r="W41" i="4"/>
  <c r="X40" i="4"/>
  <c r="U40" i="4" s="1"/>
  <c r="O40" i="4"/>
  <c r="L40" i="4" s="1"/>
  <c r="M42" i="4" l="1"/>
  <c r="N42" i="4"/>
  <c r="W42" i="4"/>
  <c r="T42" i="4"/>
  <c r="V42" i="4"/>
  <c r="X41" i="4"/>
  <c r="U41" i="4" s="1"/>
  <c r="O41" i="4"/>
  <c r="L41" i="4" s="1"/>
  <c r="M43" i="4" l="1"/>
  <c r="N43" i="4"/>
  <c r="O42" i="4"/>
  <c r="L42" i="4" s="1"/>
  <c r="W43" i="4"/>
  <c r="X42" i="4"/>
  <c r="U42" i="4" s="1"/>
  <c r="T43" i="4"/>
  <c r="V43" i="4"/>
  <c r="M44" i="4" l="1"/>
  <c r="N44" i="4"/>
  <c r="X43" i="4"/>
  <c r="U43" i="4" s="1"/>
  <c r="O43" i="4"/>
  <c r="L43" i="4" s="1"/>
  <c r="W44" i="4"/>
  <c r="V44" i="4"/>
  <c r="T44" i="4"/>
  <c r="M45" i="4" l="1"/>
  <c r="N45" i="4"/>
  <c r="X44" i="4"/>
  <c r="U44" i="4" s="1"/>
  <c r="T45" i="4"/>
  <c r="V45" i="4"/>
  <c r="O44" i="4"/>
  <c r="L44" i="4" s="1"/>
  <c r="W45" i="4"/>
  <c r="M46" i="4" l="1"/>
  <c r="N46" i="4"/>
  <c r="W46" i="4"/>
  <c r="O45" i="4"/>
  <c r="L45" i="4" s="1"/>
  <c r="V46" i="4"/>
  <c r="T46" i="4"/>
  <c r="X45" i="4"/>
  <c r="U45" i="4" s="1"/>
  <c r="M47" i="4" l="1"/>
  <c r="N47" i="4"/>
  <c r="O46" i="4"/>
  <c r="L46" i="4" s="1"/>
  <c r="X46" i="4"/>
  <c r="U46" i="4" s="1"/>
  <c r="V47" i="4"/>
  <c r="T47" i="4"/>
  <c r="W47" i="4"/>
  <c r="M48" i="4" l="1"/>
  <c r="N48" i="4"/>
  <c r="O47" i="4"/>
  <c r="L47" i="4" s="1"/>
  <c r="X47" i="4"/>
  <c r="U47" i="4" s="1"/>
  <c r="V48" i="4"/>
  <c r="W48" i="4"/>
  <c r="T48" i="4"/>
  <c r="M49" i="4" l="1"/>
  <c r="N49" i="4"/>
  <c r="T49" i="4"/>
  <c r="W49" i="4"/>
  <c r="O48" i="4"/>
  <c r="L48" i="4" s="1"/>
  <c r="X48" i="4"/>
  <c r="U48" i="4" s="1"/>
  <c r="V49" i="4"/>
  <c r="M50" i="4" l="1"/>
  <c r="N50" i="4"/>
  <c r="O49" i="4"/>
  <c r="L49" i="4" s="1"/>
  <c r="T50" i="4"/>
  <c r="V50" i="4"/>
  <c r="W50" i="4"/>
  <c r="X49" i="4"/>
  <c r="U49" i="4" s="1"/>
  <c r="M51" i="4" l="1"/>
  <c r="N51" i="4"/>
  <c r="O50" i="4"/>
  <c r="L50" i="4" s="1"/>
  <c r="W51" i="4"/>
  <c r="T51" i="4"/>
  <c r="V51" i="4"/>
  <c r="X50" i="4"/>
  <c r="U50" i="4" s="1"/>
  <c r="M52" i="4" l="1"/>
  <c r="N52" i="4"/>
  <c r="O51" i="4"/>
  <c r="L51" i="4" s="1"/>
  <c r="T52" i="4"/>
  <c r="V52" i="4"/>
  <c r="W52" i="4"/>
  <c r="X51" i="4"/>
  <c r="U51" i="4" s="1"/>
  <c r="M53" i="4" l="1"/>
  <c r="N53" i="4"/>
  <c r="W53" i="4"/>
  <c r="T53" i="4"/>
  <c r="V53" i="4"/>
  <c r="O52" i="4"/>
  <c r="L52" i="4" s="1"/>
  <c r="X52" i="4"/>
  <c r="U52" i="4" s="1"/>
  <c r="M54" i="4" l="1"/>
  <c r="N54" i="4"/>
  <c r="O53" i="4"/>
  <c r="L53" i="4" s="1"/>
  <c r="X53" i="4"/>
  <c r="U53" i="4" s="1"/>
  <c r="T54" i="4"/>
  <c r="V54" i="4"/>
  <c r="W54" i="4"/>
  <c r="M55" i="4" l="1"/>
  <c r="N55" i="4"/>
  <c r="T55" i="4"/>
  <c r="V55" i="4"/>
  <c r="W55" i="4"/>
  <c r="O54" i="4"/>
  <c r="L54" i="4" s="1"/>
  <c r="X54" i="4"/>
  <c r="U54" i="4" s="1"/>
  <c r="M56" i="4" l="1"/>
  <c r="N56" i="4"/>
  <c r="V56" i="4"/>
  <c r="T56" i="4"/>
  <c r="W56" i="4"/>
  <c r="X55" i="4"/>
  <c r="U55" i="4" s="1"/>
  <c r="O55" i="4"/>
  <c r="L55" i="4" s="1"/>
  <c r="M57" i="4" l="1"/>
  <c r="N57" i="4"/>
  <c r="W57" i="4"/>
  <c r="V57" i="4"/>
  <c r="O56" i="4"/>
  <c r="L56" i="4" s="1"/>
  <c r="T57" i="4"/>
  <c r="X56" i="4"/>
  <c r="U56" i="4" s="1"/>
  <c r="M58" i="4" l="1"/>
  <c r="N58" i="4"/>
  <c r="X57" i="4"/>
  <c r="U57" i="4" s="1"/>
  <c r="O57" i="4"/>
  <c r="L57" i="4" s="1"/>
  <c r="T58" i="4"/>
  <c r="V58" i="4"/>
  <c r="W58" i="4"/>
  <c r="M59" i="4" l="1"/>
  <c r="N59" i="4"/>
  <c r="W59" i="4"/>
  <c r="V59" i="4"/>
  <c r="T59" i="4"/>
  <c r="O58" i="4"/>
  <c r="L58" i="4" s="1"/>
  <c r="X58" i="4"/>
  <c r="U58" i="4" s="1"/>
  <c r="M60" i="4" l="1"/>
  <c r="N60" i="4"/>
  <c r="X59" i="4"/>
  <c r="U59" i="4" s="1"/>
  <c r="O59" i="4"/>
  <c r="L59" i="4" s="1"/>
  <c r="W60" i="4"/>
  <c r="V60" i="4"/>
  <c r="T60" i="4"/>
  <c r="M61" i="4" l="1"/>
  <c r="N61" i="4"/>
  <c r="X60" i="4"/>
  <c r="U60" i="4" s="1"/>
  <c r="W61" i="4"/>
  <c r="T61" i="4"/>
  <c r="O60" i="4"/>
  <c r="L60" i="4" s="1"/>
  <c r="V61" i="4"/>
  <c r="M62" i="4" l="1"/>
  <c r="N62" i="4"/>
  <c r="W62" i="4"/>
  <c r="O61" i="4"/>
  <c r="L61" i="4" s="1"/>
  <c r="V62" i="4"/>
  <c r="T62" i="4"/>
  <c r="X61" i="4"/>
  <c r="U61" i="4" s="1"/>
  <c r="M63" i="4" l="1"/>
  <c r="N63" i="4"/>
  <c r="O62" i="4"/>
  <c r="L62" i="4" s="1"/>
  <c r="V63" i="4"/>
  <c r="W63" i="4"/>
  <c r="X62" i="4"/>
  <c r="U62" i="4" s="1"/>
  <c r="T63" i="4"/>
  <c r="M64" i="4" l="1"/>
  <c r="N64" i="4"/>
  <c r="O63" i="4"/>
  <c r="L63" i="4" s="1"/>
  <c r="V64" i="4"/>
  <c r="X63" i="4"/>
  <c r="U63" i="4" s="1"/>
  <c r="T64" i="4"/>
  <c r="W64" i="4"/>
  <c r="M65" i="4" l="1"/>
  <c r="N65" i="4"/>
  <c r="O64" i="4"/>
  <c r="L64" i="4" s="1"/>
  <c r="V65" i="4"/>
  <c r="W65" i="4"/>
  <c r="X64" i="4"/>
  <c r="U64" i="4" s="1"/>
  <c r="T65" i="4"/>
  <c r="M66" i="4" l="1"/>
  <c r="N66" i="4"/>
  <c r="O65" i="4"/>
  <c r="L65" i="4" s="1"/>
  <c r="T66" i="4"/>
  <c r="V66" i="4"/>
  <c r="W66" i="4"/>
  <c r="X65" i="4"/>
  <c r="U65" i="4" s="1"/>
  <c r="W67" i="4" l="1"/>
  <c r="M67" i="4"/>
  <c r="N67" i="4"/>
  <c r="X66" i="4"/>
  <c r="U66" i="4" s="1"/>
  <c r="T67" i="4"/>
  <c r="O66" i="4"/>
  <c r="L66" i="4" s="1"/>
  <c r="V67" i="4"/>
  <c r="O67" i="4" l="1"/>
  <c r="L67" i="4" s="1"/>
  <c r="M68" i="4"/>
  <c r="N68" i="4"/>
  <c r="T68" i="4"/>
  <c r="V68" i="4"/>
  <c r="W68" i="4"/>
  <c r="X67" i="4"/>
  <c r="U67" i="4" s="1"/>
  <c r="W69" i="4" l="1"/>
  <c r="V69" i="4"/>
  <c r="T69" i="4"/>
  <c r="M69" i="4"/>
  <c r="N69" i="4"/>
  <c r="O68" i="4"/>
  <c r="L68" i="4" s="1"/>
  <c r="X68" i="4"/>
  <c r="U68" i="4" s="1"/>
  <c r="O69" i="4" l="1"/>
  <c r="L69" i="4" s="1"/>
  <c r="M70" i="4"/>
  <c r="V70" i="4"/>
  <c r="W70" i="4"/>
  <c r="T70" i="4"/>
  <c r="X69" i="4"/>
  <c r="U69" i="4" s="1"/>
  <c r="N70" i="4"/>
  <c r="W71" i="4" l="1"/>
  <c r="O70" i="4"/>
  <c r="L70" i="4" s="1"/>
  <c r="T71" i="4"/>
  <c r="V71" i="4"/>
  <c r="N71" i="4"/>
  <c r="M71" i="4"/>
  <c r="X70" i="4"/>
  <c r="U70" i="4" s="1"/>
  <c r="O71" i="4" l="1"/>
  <c r="L71" i="4" s="1"/>
  <c r="M72" i="4"/>
  <c r="N72" i="4"/>
  <c r="T72" i="4"/>
  <c r="V72" i="4"/>
  <c r="W72" i="4"/>
  <c r="X71" i="4"/>
  <c r="U71" i="4" s="1"/>
  <c r="N73" i="4" l="1"/>
  <c r="O72" i="4"/>
  <c r="L72" i="4" s="1"/>
  <c r="W73" i="4"/>
  <c r="M73" i="4"/>
  <c r="V73" i="4"/>
  <c r="T73" i="4"/>
  <c r="X72" i="4"/>
  <c r="U72" i="4" s="1"/>
  <c r="N74" i="4" l="1"/>
  <c r="T74" i="4"/>
  <c r="W74" i="4"/>
  <c r="O73" i="4"/>
  <c r="L73" i="4" s="1"/>
  <c r="X73" i="4"/>
  <c r="U73" i="4" s="1"/>
  <c r="M74" i="4"/>
  <c r="V74" i="4"/>
  <c r="M75" i="4" l="1"/>
  <c r="V75" i="4"/>
  <c r="N75" i="4"/>
  <c r="W75" i="4"/>
  <c r="T75" i="4"/>
  <c r="O74" i="4"/>
  <c r="L74" i="4" s="1"/>
  <c r="X74" i="4"/>
  <c r="U74" i="4" s="1"/>
  <c r="M76" i="4" l="1"/>
  <c r="O75" i="4"/>
  <c r="L75" i="4" s="1"/>
  <c r="X75" i="4"/>
  <c r="U75" i="4" s="1"/>
  <c r="T76" i="4"/>
  <c r="N76" i="4"/>
  <c r="V76" i="4"/>
  <c r="W76" i="4"/>
  <c r="M77" i="4" l="1"/>
  <c r="N77" i="4"/>
  <c r="V77" i="4"/>
  <c r="W77" i="4"/>
  <c r="O76" i="4"/>
  <c r="L76" i="4" s="1"/>
  <c r="T77" i="4"/>
  <c r="X76" i="4"/>
  <c r="U76" i="4" s="1"/>
  <c r="M78" i="4" l="1"/>
  <c r="T78" i="4"/>
  <c r="O77" i="4"/>
  <c r="L77" i="4" s="1"/>
  <c r="X77" i="4"/>
  <c r="U77" i="4" s="1"/>
  <c r="V78" i="4"/>
  <c r="N78" i="4"/>
  <c r="W78" i="4"/>
  <c r="W79" i="4" l="1"/>
  <c r="V79" i="4"/>
  <c r="N79" i="4"/>
  <c r="T79" i="4"/>
  <c r="M79" i="4"/>
  <c r="O78" i="4"/>
  <c r="L78" i="4" s="1"/>
  <c r="X78" i="4"/>
  <c r="U78" i="4" s="1"/>
  <c r="O79" i="4" l="1"/>
  <c r="L79" i="4" s="1"/>
  <c r="T80" i="4"/>
  <c r="N81" i="4" s="1"/>
  <c r="X79" i="4"/>
  <c r="U79" i="4" s="1"/>
  <c r="W80" i="4"/>
  <c r="N80" i="4"/>
  <c r="M80" i="4"/>
  <c r="V80" i="4"/>
  <c r="M81" i="4" l="1"/>
  <c r="V81" i="4"/>
  <c r="T81" i="4"/>
  <c r="W82" i="4" s="1"/>
  <c r="W81" i="4"/>
  <c r="X80" i="4"/>
  <c r="U80" i="4" s="1"/>
  <c r="O80" i="4"/>
  <c r="L80" i="4" s="1"/>
  <c r="N82" i="4" l="1"/>
  <c r="O81" i="4"/>
  <c r="L81" i="4" s="1"/>
  <c r="T82" i="4"/>
  <c r="N83" i="4" s="1"/>
  <c r="M82" i="4"/>
  <c r="V82" i="4"/>
  <c r="X82" i="4" s="1"/>
  <c r="U82" i="4" s="1"/>
  <c r="X81" i="4"/>
  <c r="U81" i="4" s="1"/>
  <c r="M83" i="4" l="1"/>
  <c r="W83" i="4"/>
  <c r="O82" i="4"/>
  <c r="L82" i="4" s="1"/>
  <c r="V83" i="4"/>
  <c r="T83" i="4"/>
  <c r="M84" i="4" s="1"/>
  <c r="X83" i="4" l="1"/>
  <c r="U83" i="4" s="1"/>
  <c r="O83" i="4"/>
  <c r="L83" i="4" s="1"/>
  <c r="T84" i="4"/>
  <c r="V85" i="4" s="1"/>
  <c r="V84" i="4"/>
  <c r="N84" i="4"/>
  <c r="W84" i="4"/>
  <c r="T85" i="4" l="1"/>
  <c r="M86" i="4" s="1"/>
  <c r="M85" i="4"/>
  <c r="N85" i="4"/>
  <c r="W85" i="4"/>
  <c r="O85" i="4" s="1"/>
  <c r="O84" i="4"/>
  <c r="L84" i="4" s="1"/>
  <c r="X84" i="4"/>
  <c r="U84" i="4" s="1"/>
  <c r="V86" i="4" l="1"/>
  <c r="T86" i="4"/>
  <c r="W87" i="4" s="1"/>
  <c r="W86" i="4"/>
  <c r="N86" i="4"/>
  <c r="L85" i="4"/>
  <c r="X85" i="4"/>
  <c r="U85" i="4" s="1"/>
  <c r="M87" i="4" l="1"/>
  <c r="T87" i="4"/>
  <c r="W88" i="4" s="1"/>
  <c r="V87" i="4"/>
  <c r="X87" i="4" s="1"/>
  <c r="U87" i="4" s="1"/>
  <c r="N87" i="4"/>
  <c r="X86" i="4"/>
  <c r="U86" i="4" s="1"/>
  <c r="O86" i="4"/>
  <c r="L86" i="4" s="1"/>
  <c r="T88" i="4" l="1"/>
  <c r="V89" i="4" s="1"/>
  <c r="M88" i="4"/>
  <c r="V88" i="4"/>
  <c r="O88" i="4" s="1"/>
  <c r="N88" i="4"/>
  <c r="O87" i="4"/>
  <c r="L87" i="4" s="1"/>
  <c r="T89" i="4" l="1"/>
  <c r="W90" i="4" s="1"/>
  <c r="W89" i="4"/>
  <c r="O89" i="4" s="1"/>
  <c r="M89" i="4"/>
  <c r="N89" i="4"/>
  <c r="X88" i="4"/>
  <c r="U88" i="4" s="1"/>
  <c r="L88" i="4"/>
  <c r="T90" i="4" l="1"/>
  <c r="M91" i="4" s="1"/>
  <c r="N90" i="4"/>
  <c r="M90" i="4"/>
  <c r="V90" i="4"/>
  <c r="O90" i="4" s="1"/>
  <c r="X89" i="4"/>
  <c r="U89" i="4" s="1"/>
  <c r="L89" i="4"/>
  <c r="T91" i="4" l="1"/>
  <c r="M92" i="4" s="1"/>
  <c r="V91" i="4"/>
  <c r="W91" i="4"/>
  <c r="N91" i="4"/>
  <c r="L90" i="4"/>
  <c r="X90" i="4"/>
  <c r="U90" i="4" s="1"/>
  <c r="T92" i="4"/>
  <c r="V92" i="4" l="1"/>
  <c r="W92" i="4"/>
  <c r="N92" i="4"/>
  <c r="O91" i="4"/>
  <c r="L91" i="4" s="1"/>
  <c r="X91" i="4"/>
  <c r="U91" i="4" s="1"/>
  <c r="M93" i="4"/>
  <c r="N93" i="4"/>
  <c r="W93" i="4"/>
  <c r="V93" i="4"/>
  <c r="T93" i="4"/>
  <c r="O92" i="4" l="1"/>
  <c r="L92" i="4" s="1"/>
  <c r="X92" i="4"/>
  <c r="U92" i="4" s="1"/>
  <c r="M94" i="4"/>
  <c r="N94" i="4"/>
  <c r="O93" i="4"/>
  <c r="L93" i="4" s="1"/>
  <c r="X93" i="4"/>
  <c r="U93" i="4" s="1"/>
  <c r="W94" i="4"/>
  <c r="V94" i="4"/>
  <c r="T94" i="4"/>
  <c r="M95" i="4" l="1"/>
  <c r="N95" i="4"/>
  <c r="O94" i="4"/>
  <c r="L94" i="4" s="1"/>
  <c r="X94" i="4"/>
  <c r="U94" i="4" s="1"/>
  <c r="W95" i="4"/>
  <c r="V95" i="4"/>
  <c r="T95" i="4"/>
  <c r="M96" i="4" l="1"/>
  <c r="N96" i="4"/>
  <c r="O95" i="4"/>
  <c r="L95" i="4" s="1"/>
  <c r="X95" i="4"/>
  <c r="U95" i="4" s="1"/>
  <c r="W96" i="4"/>
  <c r="V96" i="4"/>
  <c r="T96" i="4"/>
  <c r="M97" i="4" l="1"/>
  <c r="N97" i="4"/>
  <c r="O96" i="4"/>
  <c r="L96" i="4" s="1"/>
  <c r="X96" i="4"/>
  <c r="U96" i="4" s="1"/>
  <c r="W97" i="4"/>
  <c r="V97" i="4"/>
  <c r="T97" i="4"/>
  <c r="M98" i="4" l="1"/>
  <c r="N98" i="4"/>
  <c r="O97" i="4"/>
  <c r="L97" i="4" s="1"/>
  <c r="X97" i="4"/>
  <c r="U97" i="4" s="1"/>
  <c r="W98" i="4"/>
  <c r="V98" i="4"/>
  <c r="T98" i="4"/>
  <c r="M99" i="4" l="1"/>
  <c r="N99" i="4"/>
  <c r="O98" i="4"/>
  <c r="L98" i="4" s="1"/>
  <c r="X98" i="4"/>
  <c r="U98" i="4" s="1"/>
  <c r="W99" i="4"/>
  <c r="V99" i="4"/>
  <c r="T99" i="4"/>
  <c r="M100" i="4" l="1"/>
  <c r="N100" i="4"/>
  <c r="O99" i="4"/>
  <c r="L99" i="4" s="1"/>
  <c r="X99" i="4"/>
  <c r="U99" i="4" s="1"/>
  <c r="W100" i="4"/>
  <c r="V100" i="4"/>
  <c r="T100" i="4"/>
  <c r="M101" i="4" l="1"/>
  <c r="N101" i="4"/>
  <c r="O100" i="4"/>
  <c r="L100" i="4" s="1"/>
  <c r="X100" i="4"/>
  <c r="U100" i="4" s="1"/>
  <c r="W101" i="4"/>
  <c r="T101" i="4"/>
  <c r="V101" i="4"/>
  <c r="M102" i="4" l="1"/>
  <c r="N102" i="4"/>
  <c r="O101" i="4"/>
  <c r="L101" i="4" s="1"/>
  <c r="X101" i="4"/>
  <c r="U101" i="4" s="1"/>
  <c r="W102" i="4"/>
  <c r="T102" i="4"/>
  <c r="V102" i="4"/>
  <c r="M103" i="4" l="1"/>
  <c r="N103" i="4"/>
  <c r="O102" i="4"/>
  <c r="L102" i="4" s="1"/>
  <c r="X102" i="4"/>
  <c r="U102" i="4" s="1"/>
  <c r="W103" i="4"/>
  <c r="T103" i="4"/>
  <c r="V103" i="4"/>
  <c r="M104" i="4" l="1"/>
  <c r="N104" i="4"/>
  <c r="O103" i="4"/>
  <c r="L103" i="4" s="1"/>
  <c r="X103" i="4"/>
  <c r="U103" i="4" s="1"/>
  <c r="W104" i="4"/>
  <c r="V104" i="4"/>
  <c r="T104" i="4"/>
  <c r="M105" i="4" l="1"/>
  <c r="N105" i="4"/>
  <c r="O104" i="4"/>
  <c r="L104" i="4" s="1"/>
  <c r="X104" i="4"/>
  <c r="U104" i="4" s="1"/>
  <c r="W105" i="4"/>
  <c r="V105" i="4"/>
  <c r="T105" i="4"/>
  <c r="M106" i="4" l="1"/>
  <c r="N106" i="4"/>
  <c r="O105" i="4"/>
  <c r="L105" i="4" s="1"/>
  <c r="W106" i="4"/>
  <c r="V106" i="4"/>
  <c r="T106" i="4"/>
  <c r="X105" i="4"/>
  <c r="U105" i="4" s="1"/>
  <c r="M107" i="4" l="1"/>
  <c r="N107" i="4"/>
  <c r="X106" i="4"/>
  <c r="U106" i="4" s="1"/>
  <c r="O106" i="4"/>
  <c r="L106" i="4" s="1"/>
  <c r="W107" i="4"/>
  <c r="V107" i="4"/>
  <c r="T107" i="4"/>
  <c r="M108" i="4" l="1"/>
  <c r="N108" i="4"/>
  <c r="O107" i="4"/>
  <c r="L107" i="4" s="1"/>
  <c r="X107" i="4"/>
  <c r="U107" i="4" s="1"/>
  <c r="W108" i="4"/>
  <c r="V108" i="4"/>
  <c r="T108" i="4"/>
  <c r="M109" i="4" l="1"/>
  <c r="N109" i="4"/>
  <c r="O108" i="4"/>
  <c r="L108" i="4" s="1"/>
  <c r="X108" i="4"/>
  <c r="U108" i="4" s="1"/>
  <c r="W109" i="4"/>
  <c r="V109" i="4"/>
  <c r="T109" i="4"/>
  <c r="M110" i="4" l="1"/>
  <c r="N110" i="4"/>
  <c r="O109" i="4"/>
  <c r="L109" i="4" s="1"/>
  <c r="X109" i="4"/>
  <c r="U109" i="4" s="1"/>
  <c r="W110" i="4"/>
  <c r="V110" i="4"/>
  <c r="T110" i="4"/>
  <c r="M111" i="4" l="1"/>
  <c r="N111" i="4"/>
  <c r="O110" i="4"/>
  <c r="L110" i="4" s="1"/>
  <c r="X110" i="4"/>
  <c r="U110" i="4" s="1"/>
  <c r="W111" i="4"/>
  <c r="T111" i="4"/>
  <c r="V111" i="4"/>
  <c r="M112" i="4" l="1"/>
  <c r="N112" i="4"/>
  <c r="O111" i="4"/>
  <c r="L111" i="4" s="1"/>
  <c r="X111" i="4"/>
  <c r="U111" i="4" s="1"/>
  <c r="W112" i="4"/>
  <c r="V112" i="4"/>
  <c r="T112" i="4"/>
  <c r="M113" i="4" l="1"/>
  <c r="N113" i="4"/>
  <c r="O112" i="4"/>
  <c r="L112" i="4" s="1"/>
  <c r="X112" i="4"/>
  <c r="U112" i="4" s="1"/>
  <c r="W113" i="4"/>
  <c r="V113" i="4"/>
  <c r="T113" i="4"/>
  <c r="M114" i="4" l="1"/>
  <c r="N114" i="4"/>
  <c r="O113" i="4"/>
  <c r="L113" i="4" s="1"/>
  <c r="W114" i="4"/>
  <c r="V114" i="4"/>
  <c r="T114" i="4"/>
  <c r="X113" i="4"/>
  <c r="U113" i="4" s="1"/>
  <c r="M115" i="4" l="1"/>
  <c r="N115" i="4"/>
  <c r="O114" i="4"/>
  <c r="L114" i="4" s="1"/>
  <c r="X114" i="4"/>
  <c r="U114" i="4" s="1"/>
  <c r="W115" i="4"/>
  <c r="V115" i="4"/>
  <c r="T115" i="4"/>
  <c r="M116" i="4" l="1"/>
  <c r="N116" i="4"/>
  <c r="O115" i="4"/>
  <c r="L115" i="4" s="1"/>
  <c r="X115" i="4"/>
  <c r="U115" i="4" s="1"/>
  <c r="W116" i="4"/>
  <c r="V116" i="4"/>
  <c r="T116" i="4"/>
  <c r="M117" i="4" l="1"/>
  <c r="N117" i="4"/>
  <c r="O116" i="4"/>
  <c r="L116" i="4" s="1"/>
  <c r="X116" i="4"/>
  <c r="U116" i="4" s="1"/>
  <c r="W117" i="4"/>
  <c r="V117" i="4"/>
  <c r="T117" i="4"/>
  <c r="M118" i="4" l="1"/>
  <c r="N118" i="4"/>
  <c r="O117" i="4"/>
  <c r="L117" i="4" s="1"/>
  <c r="X117" i="4"/>
  <c r="U117" i="4" s="1"/>
  <c r="W118" i="4"/>
  <c r="V118" i="4"/>
  <c r="T118" i="4"/>
  <c r="M119" i="4" l="1"/>
  <c r="N119" i="4"/>
  <c r="O118" i="4"/>
  <c r="L118" i="4" s="1"/>
  <c r="X118" i="4"/>
  <c r="U118" i="4" s="1"/>
  <c r="W119" i="4"/>
  <c r="V119" i="4"/>
  <c r="T119" i="4"/>
  <c r="M120" i="4" l="1"/>
  <c r="N120" i="4"/>
  <c r="O119" i="4"/>
  <c r="L119" i="4" s="1"/>
  <c r="X119" i="4"/>
  <c r="U119" i="4" s="1"/>
  <c r="V120" i="4"/>
  <c r="W120" i="4"/>
  <c r="T120" i="4"/>
  <c r="M121" i="4" l="1"/>
  <c r="N121" i="4"/>
  <c r="O120" i="4"/>
  <c r="L120" i="4" s="1"/>
  <c r="X120" i="4"/>
  <c r="U120" i="4" s="1"/>
  <c r="W121" i="4"/>
  <c r="V121" i="4"/>
  <c r="T121" i="4"/>
  <c r="M122" i="4" l="1"/>
  <c r="N122" i="4"/>
  <c r="O121" i="4"/>
  <c r="L121" i="4" s="1"/>
  <c r="W122" i="4"/>
  <c r="V122" i="4"/>
  <c r="T122" i="4"/>
  <c r="X121" i="4"/>
  <c r="U121" i="4" s="1"/>
  <c r="M123" i="4" l="1"/>
  <c r="N123" i="4"/>
  <c r="O122" i="4"/>
  <c r="L122" i="4" s="1"/>
  <c r="X122" i="4"/>
  <c r="U122" i="4" s="1"/>
  <c r="W123" i="4"/>
  <c r="V123" i="4"/>
  <c r="T123" i="4"/>
  <c r="M124" i="4" l="1"/>
  <c r="N124" i="4"/>
  <c r="O123" i="4"/>
  <c r="L123" i="4" s="1"/>
  <c r="X123" i="4"/>
  <c r="U123" i="4" s="1"/>
  <c r="W124" i="4"/>
  <c r="V124" i="4"/>
  <c r="T124" i="4"/>
  <c r="M125" i="4" l="1"/>
  <c r="N125" i="4"/>
  <c r="O124" i="4"/>
  <c r="L124" i="4" s="1"/>
  <c r="X124" i="4"/>
  <c r="U124" i="4" s="1"/>
  <c r="W125" i="4"/>
  <c r="T125" i="4"/>
  <c r="V125" i="4"/>
  <c r="M126" i="4" l="1"/>
  <c r="N126" i="4"/>
  <c r="O125" i="4"/>
  <c r="L125" i="4" s="1"/>
  <c r="W126" i="4"/>
  <c r="V126" i="4"/>
  <c r="T126" i="4"/>
  <c r="X125" i="4"/>
  <c r="U125" i="4" s="1"/>
  <c r="M127" i="4" l="1"/>
  <c r="N127" i="4"/>
  <c r="X126" i="4"/>
  <c r="U126" i="4" s="1"/>
  <c r="O126" i="4"/>
  <c r="L126" i="4" s="1"/>
  <c r="W127" i="4"/>
  <c r="T127" i="4"/>
  <c r="V127" i="4"/>
  <c r="M128" i="4" l="1"/>
  <c r="N128" i="4"/>
  <c r="O127" i="4"/>
  <c r="L127" i="4" s="1"/>
  <c r="W128" i="4"/>
  <c r="V128" i="4"/>
  <c r="T128" i="4"/>
  <c r="X127" i="4"/>
  <c r="U127" i="4" s="1"/>
  <c r="M129" i="4" l="1"/>
  <c r="N129" i="4"/>
  <c r="O128" i="4"/>
  <c r="L128" i="4" s="1"/>
  <c r="X128" i="4"/>
  <c r="U128" i="4" s="1"/>
  <c r="V129" i="4"/>
  <c r="W129" i="4"/>
  <c r="T129" i="4"/>
  <c r="M130" i="4" l="1"/>
  <c r="N130" i="4"/>
  <c r="O129" i="4"/>
  <c r="L129" i="4" s="1"/>
  <c r="X129" i="4"/>
  <c r="U129" i="4" s="1"/>
  <c r="V130" i="4"/>
  <c r="W130" i="4"/>
  <c r="T130" i="4"/>
  <c r="M131" i="4" l="1"/>
  <c r="N131" i="4"/>
  <c r="O130" i="4"/>
  <c r="L130" i="4" s="1"/>
  <c r="X130" i="4"/>
  <c r="U130" i="4" s="1"/>
  <c r="W131" i="4"/>
  <c r="V131" i="4"/>
  <c r="T131" i="4"/>
  <c r="M132" i="4" l="1"/>
  <c r="N132" i="4"/>
  <c r="O131" i="4"/>
  <c r="L131" i="4" s="1"/>
  <c r="W132" i="4"/>
  <c r="V132" i="4"/>
  <c r="T132" i="4"/>
  <c r="X131" i="4"/>
  <c r="U131" i="4" s="1"/>
  <c r="M133" i="4" l="1"/>
  <c r="N133" i="4"/>
  <c r="X132" i="4"/>
  <c r="U132" i="4" s="1"/>
  <c r="O132" i="4"/>
  <c r="L132" i="4" s="1"/>
  <c r="W133" i="4"/>
  <c r="V133" i="4"/>
  <c r="T133" i="4"/>
  <c r="M134" i="4" l="1"/>
  <c r="N134" i="4"/>
  <c r="O133" i="4"/>
  <c r="L133" i="4" s="1"/>
  <c r="X133" i="4"/>
  <c r="U133" i="4" s="1"/>
  <c r="W134" i="4"/>
  <c r="V134" i="4"/>
  <c r="T134" i="4"/>
  <c r="M135" i="4" l="1"/>
  <c r="N135" i="4"/>
  <c r="O134" i="4"/>
  <c r="L134" i="4" s="1"/>
  <c r="X134" i="4"/>
  <c r="U134" i="4" s="1"/>
  <c r="W135" i="4"/>
  <c r="V135" i="4"/>
  <c r="T135" i="4"/>
  <c r="M136" i="4" l="1"/>
  <c r="N136" i="4"/>
  <c r="O135" i="4"/>
  <c r="L135" i="4" s="1"/>
  <c r="V136" i="4"/>
  <c r="W136" i="4"/>
  <c r="T136" i="4"/>
  <c r="X135" i="4"/>
  <c r="U135" i="4" s="1"/>
  <c r="M137" i="4" l="1"/>
  <c r="N137" i="4"/>
  <c r="O136" i="4"/>
  <c r="L136" i="4" s="1"/>
  <c r="X136" i="4"/>
  <c r="U136" i="4" s="1"/>
  <c r="W137" i="4"/>
  <c r="V137" i="4"/>
  <c r="T137" i="4"/>
  <c r="M138" i="4" l="1"/>
  <c r="N138" i="4"/>
  <c r="O137" i="4"/>
  <c r="L137" i="4" s="1"/>
  <c r="X137" i="4"/>
  <c r="U137" i="4" s="1"/>
  <c r="W138" i="4"/>
  <c r="V138" i="4"/>
  <c r="T138" i="4"/>
  <c r="M139" i="4" l="1"/>
  <c r="N139" i="4"/>
  <c r="O138" i="4"/>
  <c r="L138" i="4" s="1"/>
  <c r="X138" i="4"/>
  <c r="U138" i="4" s="1"/>
  <c r="W139" i="4"/>
  <c r="V139" i="4"/>
  <c r="T139" i="4"/>
  <c r="M140" i="4" l="1"/>
  <c r="N140" i="4"/>
  <c r="O139" i="4"/>
  <c r="L139" i="4" s="1"/>
  <c r="X139" i="4"/>
  <c r="U139" i="4" s="1"/>
  <c r="W140" i="4"/>
  <c r="V140" i="4"/>
  <c r="T140" i="4"/>
  <c r="M141" i="4" l="1"/>
  <c r="N141" i="4"/>
  <c r="O140" i="4"/>
  <c r="L140" i="4" s="1"/>
  <c r="X140" i="4"/>
  <c r="U140" i="4" s="1"/>
  <c r="W141" i="4"/>
  <c r="V141" i="4"/>
  <c r="T141" i="4"/>
  <c r="M142" i="4" l="1"/>
  <c r="N142" i="4"/>
  <c r="O141" i="4"/>
  <c r="L141" i="4" s="1"/>
  <c r="X141" i="4"/>
  <c r="U141" i="4" s="1"/>
  <c r="W142" i="4"/>
  <c r="V142" i="4"/>
  <c r="T142" i="4"/>
  <c r="M143" i="4" l="1"/>
  <c r="N143" i="4"/>
  <c r="O142" i="4"/>
  <c r="L142" i="4" s="1"/>
  <c r="X142" i="4"/>
  <c r="U142" i="4" s="1"/>
  <c r="W143" i="4"/>
  <c r="V143" i="4"/>
  <c r="T143" i="4"/>
  <c r="M144" i="4" l="1"/>
  <c r="N144" i="4"/>
  <c r="O143" i="4"/>
  <c r="L143" i="4" s="1"/>
  <c r="X143" i="4"/>
  <c r="U143" i="4" s="1"/>
  <c r="W144" i="4"/>
  <c r="V144" i="4"/>
  <c r="T144" i="4"/>
  <c r="M145" i="4" l="1"/>
  <c r="N145" i="4"/>
  <c r="O144" i="4"/>
  <c r="L144" i="4" s="1"/>
  <c r="X144" i="4"/>
  <c r="U144" i="4" s="1"/>
  <c r="W145" i="4"/>
  <c r="V145" i="4"/>
  <c r="T145" i="4"/>
  <c r="M146" i="4" l="1"/>
  <c r="N146" i="4"/>
  <c r="O145" i="4"/>
  <c r="L145" i="4" s="1"/>
  <c r="X145" i="4"/>
  <c r="U145" i="4" s="1"/>
  <c r="W146" i="4"/>
  <c r="V146" i="4"/>
  <c r="T146" i="4"/>
  <c r="M147" i="4" l="1"/>
  <c r="N147" i="4"/>
  <c r="O146" i="4"/>
  <c r="L146" i="4" s="1"/>
  <c r="X146" i="4"/>
  <c r="U146" i="4" s="1"/>
  <c r="V147" i="4"/>
  <c r="W147" i="4"/>
  <c r="T147" i="4"/>
  <c r="M148" i="4" l="1"/>
  <c r="N148" i="4"/>
  <c r="O147" i="4"/>
  <c r="L147" i="4" s="1"/>
  <c r="X147" i="4"/>
  <c r="U147" i="4" s="1"/>
  <c r="W148" i="4"/>
  <c r="V148" i="4"/>
  <c r="T148" i="4"/>
  <c r="M149" i="4" l="1"/>
  <c r="N149" i="4"/>
  <c r="O148" i="4"/>
  <c r="L148" i="4" s="1"/>
  <c r="X148" i="4"/>
  <c r="U148" i="4" s="1"/>
  <c r="W149" i="4"/>
  <c r="V149" i="4"/>
  <c r="T149" i="4"/>
  <c r="M150" i="4" l="1"/>
  <c r="N150" i="4"/>
  <c r="O149" i="4"/>
  <c r="L149" i="4" s="1"/>
  <c r="X149" i="4"/>
  <c r="U149" i="4" s="1"/>
  <c r="V150" i="4"/>
  <c r="W150" i="4"/>
  <c r="T150" i="4"/>
  <c r="M151" i="4" l="1"/>
  <c r="N151" i="4"/>
  <c r="O150" i="4"/>
  <c r="L150" i="4" s="1"/>
  <c r="X150" i="4"/>
  <c r="U150" i="4" s="1"/>
  <c r="W151" i="4"/>
  <c r="T151" i="4"/>
  <c r="V151" i="4"/>
  <c r="M152" i="4" l="1"/>
  <c r="N152" i="4"/>
  <c r="O151" i="4"/>
  <c r="L151" i="4" s="1"/>
  <c r="X151" i="4"/>
  <c r="U151" i="4" s="1"/>
  <c r="W152" i="4"/>
  <c r="V152" i="4"/>
  <c r="T152" i="4"/>
  <c r="M153" i="4" l="1"/>
  <c r="N153" i="4"/>
  <c r="O152" i="4"/>
  <c r="L152" i="4" s="1"/>
  <c r="X152" i="4"/>
  <c r="U152" i="4" s="1"/>
  <c r="W153" i="4"/>
  <c r="V153" i="4"/>
  <c r="T153" i="4"/>
  <c r="M154" i="4" l="1"/>
  <c r="N154" i="4"/>
  <c r="O153" i="4"/>
  <c r="L153" i="4" s="1"/>
  <c r="X153" i="4"/>
  <c r="U153" i="4" s="1"/>
  <c r="W154" i="4"/>
  <c r="T154" i="4"/>
  <c r="V154" i="4"/>
  <c r="M155" i="4" l="1"/>
  <c r="N155" i="4"/>
  <c r="O154" i="4"/>
  <c r="L154" i="4" s="1"/>
  <c r="W155" i="4"/>
  <c r="V155" i="4"/>
  <c r="T155" i="4"/>
  <c r="X154" i="4"/>
  <c r="U154" i="4" s="1"/>
  <c r="M156" i="4" l="1"/>
  <c r="N156" i="4"/>
  <c r="O155" i="4"/>
  <c r="L155" i="4" s="1"/>
  <c r="X155" i="4"/>
  <c r="U155" i="4" s="1"/>
  <c r="W156" i="4"/>
  <c r="T156" i="4"/>
  <c r="V156" i="4"/>
  <c r="M157" i="4" l="1"/>
  <c r="N157" i="4"/>
  <c r="O156" i="4"/>
  <c r="L156" i="4" s="1"/>
  <c r="X156" i="4"/>
  <c r="U156" i="4" s="1"/>
  <c r="V157" i="4"/>
  <c r="W157" i="4"/>
  <c r="T157" i="4"/>
  <c r="M158" i="4" l="1"/>
  <c r="N158" i="4"/>
  <c r="O157" i="4"/>
  <c r="L157" i="4" s="1"/>
  <c r="X157" i="4"/>
  <c r="U157" i="4" s="1"/>
  <c r="W158" i="4"/>
  <c r="V158" i="4"/>
  <c r="T158" i="4"/>
  <c r="M159" i="4" l="1"/>
  <c r="N159" i="4"/>
  <c r="O158" i="4"/>
  <c r="L158" i="4" s="1"/>
  <c r="X158" i="4"/>
  <c r="U158" i="4" s="1"/>
  <c r="W159" i="4"/>
  <c r="V159" i="4"/>
  <c r="T159" i="4"/>
  <c r="M160" i="4" l="1"/>
  <c r="N160" i="4"/>
  <c r="O159" i="4"/>
  <c r="L159" i="4" s="1"/>
  <c r="W160" i="4"/>
  <c r="V160" i="4"/>
  <c r="T160" i="4"/>
  <c r="X159" i="4"/>
  <c r="U159" i="4" s="1"/>
  <c r="M161" i="4" l="1"/>
  <c r="N161" i="4"/>
  <c r="O160" i="4"/>
  <c r="L160" i="4" s="1"/>
  <c r="W161" i="4"/>
  <c r="V161" i="4"/>
  <c r="T161" i="4"/>
  <c r="X160" i="4"/>
  <c r="U160" i="4" s="1"/>
  <c r="M162" i="4" l="1"/>
  <c r="N162" i="4"/>
  <c r="O161" i="4"/>
  <c r="L161" i="4" s="1"/>
  <c r="V162" i="4"/>
  <c r="W162" i="4"/>
  <c r="T162" i="4"/>
  <c r="X161" i="4"/>
  <c r="U161" i="4" s="1"/>
  <c r="M163" i="4" l="1"/>
  <c r="N163" i="4"/>
  <c r="O162" i="4"/>
  <c r="L162" i="4" s="1"/>
  <c r="W163" i="4"/>
  <c r="V163" i="4"/>
  <c r="T163" i="4"/>
  <c r="X162" i="4"/>
  <c r="U162" i="4" s="1"/>
  <c r="M164" i="4" l="1"/>
  <c r="N164" i="4"/>
  <c r="O163" i="4"/>
  <c r="L163" i="4" s="1"/>
  <c r="X163" i="4"/>
  <c r="U163" i="4" s="1"/>
  <c r="W164" i="4"/>
  <c r="V164" i="4"/>
  <c r="T164" i="4"/>
  <c r="M165" i="4" l="1"/>
  <c r="N165" i="4"/>
  <c r="O164" i="4"/>
  <c r="L164" i="4" s="1"/>
  <c r="X164" i="4"/>
  <c r="U164" i="4" s="1"/>
  <c r="V165" i="4"/>
  <c r="W165" i="4"/>
  <c r="T165" i="4"/>
  <c r="M166" i="4" l="1"/>
  <c r="N166" i="4"/>
  <c r="O165" i="4"/>
  <c r="L165" i="4" s="1"/>
  <c r="X165" i="4"/>
  <c r="U165" i="4" s="1"/>
  <c r="V166" i="4"/>
  <c r="W166" i="4"/>
  <c r="T166" i="4"/>
  <c r="M167" i="4" l="1"/>
  <c r="N167" i="4"/>
  <c r="O166" i="4"/>
  <c r="L166" i="4" s="1"/>
  <c r="X166" i="4"/>
  <c r="U166" i="4" s="1"/>
  <c r="W167" i="4"/>
  <c r="V167" i="4"/>
  <c r="T167" i="4"/>
  <c r="M168" i="4" l="1"/>
  <c r="N168" i="4"/>
  <c r="O167" i="4"/>
  <c r="L167" i="4" s="1"/>
  <c r="X167" i="4"/>
  <c r="U167" i="4" s="1"/>
  <c r="W168" i="4"/>
  <c r="T168" i="4"/>
  <c r="V168" i="4"/>
  <c r="M169" i="4" l="1"/>
  <c r="N169" i="4"/>
  <c r="O168" i="4"/>
  <c r="L168" i="4" s="1"/>
  <c r="X168" i="4"/>
  <c r="U168" i="4" s="1"/>
  <c r="W169" i="4"/>
  <c r="V169" i="4"/>
  <c r="T169" i="4"/>
  <c r="M170" i="4" l="1"/>
  <c r="N170" i="4"/>
  <c r="O169" i="4"/>
  <c r="L169" i="4" s="1"/>
  <c r="W170" i="4"/>
  <c r="V170" i="4"/>
  <c r="T170" i="4"/>
  <c r="X169" i="4"/>
  <c r="U169" i="4" s="1"/>
  <c r="M171" i="4" l="1"/>
  <c r="N171" i="4"/>
  <c r="O170" i="4"/>
  <c r="L170" i="4" s="1"/>
  <c r="X170" i="4"/>
  <c r="U170" i="4" s="1"/>
  <c r="V171" i="4"/>
  <c r="W171" i="4"/>
  <c r="T171" i="4"/>
  <c r="M172" i="4" l="1"/>
  <c r="N172" i="4"/>
  <c r="O171" i="4"/>
  <c r="L171" i="4" s="1"/>
  <c r="X171" i="4"/>
  <c r="U171" i="4" s="1"/>
  <c r="W172" i="4"/>
  <c r="V172" i="4"/>
  <c r="T172" i="4"/>
  <c r="M173" i="4" l="1"/>
  <c r="N173" i="4"/>
  <c r="O172" i="4"/>
  <c r="L172" i="4" s="1"/>
  <c r="X172" i="4"/>
  <c r="U172" i="4" s="1"/>
  <c r="V173" i="4"/>
  <c r="W173" i="4"/>
  <c r="T173" i="4"/>
  <c r="M174" i="4" l="1"/>
  <c r="N174" i="4"/>
  <c r="O173" i="4"/>
  <c r="L173" i="4" s="1"/>
  <c r="X173" i="4"/>
  <c r="U173" i="4" s="1"/>
  <c r="W174" i="4"/>
  <c r="T174" i="4"/>
  <c r="V174" i="4"/>
  <c r="M175" i="4" l="1"/>
  <c r="N175" i="4"/>
  <c r="O174" i="4"/>
  <c r="L174" i="4" s="1"/>
  <c r="X174" i="4"/>
  <c r="U174" i="4" s="1"/>
  <c r="W175" i="4"/>
  <c r="V175" i="4"/>
  <c r="T175" i="4"/>
  <c r="M176" i="4" l="1"/>
  <c r="N176" i="4"/>
  <c r="O175" i="4"/>
  <c r="L175" i="4" s="1"/>
  <c r="W176" i="4"/>
  <c r="V176" i="4"/>
  <c r="T176" i="4"/>
  <c r="X175" i="4"/>
  <c r="U175" i="4" s="1"/>
  <c r="M177" i="4" l="1"/>
  <c r="N177" i="4"/>
  <c r="X176" i="4"/>
  <c r="U176" i="4" s="1"/>
  <c r="O176" i="4"/>
  <c r="L176" i="4" s="1"/>
  <c r="V177" i="4"/>
  <c r="T177" i="4"/>
  <c r="W177" i="4"/>
  <c r="M178" i="4" l="1"/>
  <c r="N178" i="4"/>
  <c r="O177" i="4"/>
  <c r="L177" i="4" s="1"/>
  <c r="X177" i="4"/>
  <c r="U177" i="4" s="1"/>
  <c r="W178" i="4"/>
  <c r="V178" i="4"/>
  <c r="T178" i="4"/>
  <c r="M179" i="4" l="1"/>
  <c r="N179" i="4"/>
  <c r="O178" i="4"/>
  <c r="L178" i="4" s="1"/>
  <c r="W179" i="4"/>
  <c r="V179" i="4"/>
  <c r="T179" i="4"/>
  <c r="X178" i="4"/>
  <c r="U178" i="4" s="1"/>
  <c r="M180" i="4" l="1"/>
  <c r="N180" i="4"/>
  <c r="O179" i="4"/>
  <c r="L179" i="4" s="1"/>
  <c r="X179" i="4"/>
  <c r="U179" i="4" s="1"/>
  <c r="W180" i="4"/>
  <c r="V180" i="4"/>
  <c r="T180" i="4"/>
  <c r="M181" i="4" l="1"/>
  <c r="N181" i="4"/>
  <c r="O180" i="4"/>
  <c r="L180" i="4" s="1"/>
  <c r="X180" i="4"/>
  <c r="U180" i="4" s="1"/>
  <c r="W181" i="4"/>
  <c r="V181" i="4"/>
  <c r="T181" i="4"/>
  <c r="M182" i="4" l="1"/>
  <c r="N182" i="4"/>
  <c r="O181" i="4"/>
  <c r="L181" i="4" s="1"/>
  <c r="X181" i="4"/>
  <c r="U181" i="4" s="1"/>
  <c r="W182" i="4"/>
  <c r="V182" i="4"/>
  <c r="T182" i="4"/>
  <c r="M183" i="4" l="1"/>
  <c r="N183" i="4"/>
  <c r="O182" i="4"/>
  <c r="L182" i="4" s="1"/>
  <c r="X182" i="4"/>
  <c r="U182" i="4" s="1"/>
  <c r="V183" i="4"/>
  <c r="W183" i="4"/>
  <c r="T183" i="4"/>
  <c r="M184" i="4" l="1"/>
  <c r="N184" i="4"/>
  <c r="O183" i="4"/>
  <c r="L183" i="4" s="1"/>
  <c r="X183" i="4"/>
  <c r="U183" i="4" s="1"/>
  <c r="W184" i="4"/>
  <c r="V184" i="4"/>
  <c r="T184" i="4"/>
  <c r="M185" i="4" l="1"/>
  <c r="N185" i="4"/>
  <c r="O184" i="4"/>
  <c r="L184" i="4" s="1"/>
  <c r="X184" i="4"/>
  <c r="U184" i="4" s="1"/>
  <c r="W185" i="4"/>
  <c r="V185" i="4"/>
  <c r="T185" i="4"/>
  <c r="M186" i="4" l="1"/>
  <c r="N186" i="4"/>
  <c r="O185" i="4"/>
  <c r="L185" i="4" s="1"/>
  <c r="X185" i="4"/>
  <c r="U185" i="4" s="1"/>
  <c r="V186" i="4"/>
  <c r="W186" i="4"/>
  <c r="T186" i="4"/>
  <c r="M187" i="4" l="1"/>
  <c r="N187" i="4"/>
  <c r="O186" i="4"/>
  <c r="L186" i="4" s="1"/>
  <c r="X186" i="4"/>
  <c r="U186" i="4" s="1"/>
  <c r="W187" i="4"/>
  <c r="V187" i="4"/>
  <c r="T187" i="4"/>
  <c r="M188" i="4" l="1"/>
  <c r="N188" i="4"/>
  <c r="O187" i="4"/>
  <c r="L187" i="4" s="1"/>
  <c r="X187" i="4"/>
  <c r="U187" i="4" s="1"/>
  <c r="V188" i="4"/>
  <c r="W188" i="4"/>
  <c r="T188" i="4"/>
  <c r="M189" i="4" l="1"/>
  <c r="N189" i="4"/>
  <c r="O188" i="4"/>
  <c r="L188" i="4" s="1"/>
  <c r="X188" i="4"/>
  <c r="U188" i="4" s="1"/>
  <c r="W189" i="4"/>
  <c r="V189" i="4"/>
  <c r="T189" i="4"/>
  <c r="M190" i="4" l="1"/>
  <c r="N190" i="4"/>
  <c r="O189" i="4"/>
  <c r="L189" i="4" s="1"/>
  <c r="V190" i="4"/>
  <c r="W190" i="4"/>
  <c r="T190" i="4"/>
  <c r="X189" i="4"/>
  <c r="U189" i="4" s="1"/>
  <c r="M191" i="4" l="1"/>
  <c r="N191" i="4"/>
  <c r="O190" i="4"/>
  <c r="L190" i="4" s="1"/>
  <c r="X190" i="4"/>
  <c r="U190" i="4" s="1"/>
  <c r="W191" i="4"/>
  <c r="V191" i="4"/>
  <c r="T191" i="4"/>
  <c r="M192" i="4" l="1"/>
  <c r="N192" i="4"/>
  <c r="O191" i="4"/>
  <c r="L191" i="4" s="1"/>
  <c r="X191" i="4"/>
  <c r="U191" i="4" s="1"/>
  <c r="W192" i="4"/>
  <c r="V192" i="4"/>
  <c r="T192" i="4"/>
  <c r="M193" i="4" l="1"/>
  <c r="N193" i="4"/>
  <c r="O192" i="4"/>
  <c r="L192" i="4" s="1"/>
  <c r="X192" i="4"/>
  <c r="U192" i="4" s="1"/>
  <c r="W193" i="4"/>
  <c r="V193" i="4"/>
  <c r="T193" i="4"/>
  <c r="M194" i="4" l="1"/>
  <c r="N194" i="4"/>
  <c r="O193" i="4"/>
  <c r="L193" i="4" s="1"/>
  <c r="X193" i="4"/>
  <c r="U193" i="4" s="1"/>
  <c r="W194" i="4"/>
  <c r="V194" i="4"/>
  <c r="T194" i="4"/>
  <c r="M195" i="4" l="1"/>
  <c r="N195" i="4"/>
  <c r="O194" i="4"/>
  <c r="L194" i="4" s="1"/>
  <c r="X194" i="4"/>
  <c r="U194" i="4" s="1"/>
  <c r="W195" i="4"/>
  <c r="V195" i="4"/>
  <c r="T195" i="4"/>
  <c r="M196" i="4" l="1"/>
  <c r="N196" i="4"/>
  <c r="O195" i="4"/>
  <c r="L195" i="4" s="1"/>
  <c r="X195" i="4"/>
  <c r="U195" i="4" s="1"/>
  <c r="W196" i="4"/>
  <c r="V196" i="4"/>
  <c r="T196" i="4"/>
  <c r="M197" i="4" l="1"/>
  <c r="N197" i="4"/>
  <c r="O196" i="4"/>
  <c r="L196" i="4" s="1"/>
  <c r="X196" i="4"/>
  <c r="U196" i="4" s="1"/>
  <c r="W197" i="4"/>
  <c r="V197" i="4"/>
  <c r="T197" i="4"/>
  <c r="M198" i="4" l="1"/>
  <c r="N198" i="4"/>
  <c r="O197" i="4"/>
  <c r="L197" i="4" s="1"/>
  <c r="X197" i="4"/>
  <c r="U197" i="4" s="1"/>
  <c r="V198" i="4"/>
  <c r="T198" i="4"/>
  <c r="W198" i="4"/>
  <c r="M199" i="4" l="1"/>
  <c r="N199" i="4"/>
  <c r="O198" i="4"/>
  <c r="L198" i="4" s="1"/>
  <c r="X198" i="4"/>
  <c r="U198" i="4" s="1"/>
  <c r="W199" i="4"/>
  <c r="V199" i="4"/>
  <c r="T199" i="4"/>
  <c r="M200" i="4" l="1"/>
  <c r="N200" i="4"/>
  <c r="O199" i="4"/>
  <c r="L199" i="4" s="1"/>
  <c r="X199" i="4"/>
  <c r="U199" i="4" s="1"/>
  <c r="V200" i="4"/>
  <c r="W200" i="4"/>
  <c r="T200" i="4"/>
  <c r="M201" i="4" l="1"/>
  <c r="N201" i="4"/>
  <c r="O200" i="4"/>
  <c r="L200" i="4" s="1"/>
  <c r="V201" i="4"/>
  <c r="W201" i="4"/>
  <c r="T201" i="4"/>
  <c r="X200" i="4"/>
  <c r="U200" i="4" s="1"/>
  <c r="M202" i="4" l="1"/>
  <c r="N202" i="4"/>
  <c r="O201" i="4"/>
  <c r="L201" i="4" s="1"/>
  <c r="X201" i="4"/>
  <c r="U201" i="4" s="1"/>
  <c r="V202" i="4"/>
  <c r="W202" i="4"/>
  <c r="T202" i="4"/>
  <c r="M203" i="4" l="1"/>
  <c r="N203" i="4"/>
  <c r="O202" i="4"/>
  <c r="L202" i="4" s="1"/>
  <c r="X202" i="4"/>
  <c r="U202" i="4" s="1"/>
  <c r="W203" i="4"/>
  <c r="V203" i="4"/>
  <c r="T203" i="4"/>
  <c r="M204" i="4" l="1"/>
  <c r="N204" i="4"/>
  <c r="O203" i="4"/>
  <c r="L203" i="4" s="1"/>
  <c r="V204" i="4"/>
  <c r="T204" i="4"/>
  <c r="W204" i="4"/>
  <c r="X203" i="4"/>
  <c r="U203" i="4" s="1"/>
  <c r="M205" i="4" l="1"/>
  <c r="N205" i="4"/>
  <c r="O204" i="4"/>
  <c r="L204" i="4" s="1"/>
  <c r="X204" i="4"/>
  <c r="U204" i="4" s="1"/>
  <c r="W205" i="4"/>
  <c r="V205" i="4"/>
  <c r="T205" i="4"/>
  <c r="M206" i="4" l="1"/>
  <c r="N206" i="4"/>
  <c r="O205" i="4"/>
  <c r="L205" i="4" s="1"/>
  <c r="X205" i="4"/>
  <c r="U205" i="4" s="1"/>
  <c r="W206" i="4"/>
  <c r="V206" i="4"/>
  <c r="T206" i="4"/>
  <c r="M207" i="4" l="1"/>
  <c r="N207" i="4"/>
  <c r="O206" i="4"/>
  <c r="L206" i="4" s="1"/>
  <c r="X206" i="4"/>
  <c r="U206" i="4" s="1"/>
  <c r="W207" i="4"/>
  <c r="T207" i="4"/>
  <c r="V207" i="4"/>
  <c r="M208" i="4" l="1"/>
  <c r="N208" i="4"/>
  <c r="O207" i="4"/>
  <c r="L207" i="4" s="1"/>
  <c r="X207" i="4"/>
  <c r="U207" i="4" s="1"/>
  <c r="V208" i="4"/>
  <c r="W208" i="4"/>
  <c r="T208" i="4"/>
  <c r="M209" i="4" l="1"/>
  <c r="N209" i="4"/>
  <c r="O208" i="4"/>
  <c r="L208" i="4" s="1"/>
  <c r="X208" i="4"/>
  <c r="U208" i="4" s="1"/>
  <c r="W209" i="4"/>
  <c r="V209" i="4"/>
  <c r="T209" i="4"/>
  <c r="M210" i="4" l="1"/>
  <c r="N210" i="4"/>
  <c r="O209" i="4"/>
  <c r="L209" i="4" s="1"/>
  <c r="X209" i="4"/>
  <c r="U209" i="4" s="1"/>
  <c r="V210" i="4"/>
  <c r="W210" i="4"/>
  <c r="T210" i="4"/>
  <c r="M211" i="4" l="1"/>
  <c r="N211" i="4"/>
  <c r="O210" i="4"/>
  <c r="L210" i="4" s="1"/>
  <c r="V211" i="4"/>
  <c r="T211" i="4"/>
  <c r="W211" i="4"/>
  <c r="X210" i="4"/>
  <c r="U210" i="4" s="1"/>
  <c r="M212" i="4" l="1"/>
  <c r="N212" i="4"/>
  <c r="O211" i="4"/>
  <c r="L211" i="4" s="1"/>
  <c r="X211" i="4"/>
  <c r="U211" i="4" s="1"/>
  <c r="V212" i="4"/>
  <c r="W212" i="4"/>
  <c r="T212" i="4"/>
  <c r="M213" i="4" l="1"/>
  <c r="N213" i="4"/>
  <c r="O212" i="4"/>
  <c r="L212" i="4" s="1"/>
  <c r="W213" i="4"/>
  <c r="V213" i="4"/>
  <c r="T213" i="4"/>
  <c r="X212" i="4"/>
  <c r="U212" i="4" s="1"/>
  <c r="M214" i="4" l="1"/>
  <c r="N214" i="4"/>
  <c r="X213" i="4"/>
  <c r="U213" i="4" s="1"/>
  <c r="O213" i="4"/>
  <c r="L213" i="4" s="1"/>
  <c r="W214" i="4"/>
  <c r="V214" i="4"/>
  <c r="T214" i="4"/>
  <c r="M215" i="4" l="1"/>
  <c r="N215" i="4"/>
  <c r="O214" i="4"/>
  <c r="L214" i="4" s="1"/>
  <c r="X214" i="4"/>
  <c r="U214" i="4" s="1"/>
  <c r="W215" i="4"/>
  <c r="V215" i="4"/>
  <c r="T215" i="4"/>
  <c r="M216" i="4" l="1"/>
  <c r="N216" i="4"/>
  <c r="O215" i="4"/>
  <c r="L215" i="4" s="1"/>
  <c r="X215" i="4"/>
  <c r="U215" i="4" s="1"/>
  <c r="V216" i="4"/>
  <c r="W216" i="4"/>
  <c r="T216" i="4"/>
  <c r="M217" i="4" l="1"/>
  <c r="N217" i="4"/>
  <c r="O216" i="4"/>
  <c r="L216" i="4" s="1"/>
  <c r="X216" i="4"/>
  <c r="U216" i="4" s="1"/>
  <c r="W217" i="4"/>
  <c r="V217" i="4"/>
  <c r="T217" i="4"/>
  <c r="M218" i="4" l="1"/>
  <c r="N218" i="4"/>
  <c r="O217" i="4"/>
  <c r="L217" i="4" s="1"/>
  <c r="X217" i="4"/>
  <c r="U217" i="4" s="1"/>
  <c r="W218" i="4"/>
  <c r="T218" i="4"/>
  <c r="V218" i="4"/>
  <c r="M219" i="4" l="1"/>
  <c r="N219" i="4"/>
  <c r="O218" i="4"/>
  <c r="L218" i="4" s="1"/>
  <c r="X218" i="4"/>
  <c r="U218" i="4" s="1"/>
  <c r="V219" i="4"/>
  <c r="W219" i="4"/>
  <c r="T219" i="4"/>
  <c r="M220" i="4" l="1"/>
  <c r="N220" i="4"/>
  <c r="O219" i="4"/>
  <c r="L219" i="4" s="1"/>
  <c r="W220" i="4"/>
  <c r="V220" i="4"/>
  <c r="T220" i="4"/>
  <c r="X219" i="4"/>
  <c r="U219" i="4" s="1"/>
  <c r="M221" i="4" l="1"/>
  <c r="N221" i="4"/>
  <c r="X220" i="4"/>
  <c r="U220" i="4" s="1"/>
  <c r="O220" i="4"/>
  <c r="L220" i="4" s="1"/>
  <c r="W221" i="4"/>
  <c r="V221" i="4"/>
  <c r="T221" i="4"/>
  <c r="M222" i="4" l="1"/>
  <c r="N222" i="4"/>
  <c r="O221" i="4"/>
  <c r="L221" i="4" s="1"/>
  <c r="X221" i="4"/>
  <c r="U221" i="4" s="1"/>
  <c r="V222" i="4"/>
  <c r="W222" i="4"/>
  <c r="T222" i="4"/>
  <c r="M223" i="4" l="1"/>
  <c r="N223" i="4"/>
  <c r="O222" i="4"/>
  <c r="L222" i="4" s="1"/>
  <c r="X222" i="4"/>
  <c r="U222" i="4" s="1"/>
  <c r="W223" i="4"/>
  <c r="V223" i="4"/>
  <c r="T223" i="4"/>
  <c r="M224" i="4" l="1"/>
  <c r="N224" i="4"/>
  <c r="O223" i="4"/>
  <c r="L223" i="4" s="1"/>
  <c r="X223" i="4"/>
  <c r="U223" i="4" s="1"/>
  <c r="V224" i="4"/>
  <c r="W224" i="4"/>
  <c r="T224" i="4"/>
  <c r="M225" i="4" l="1"/>
  <c r="N225" i="4"/>
  <c r="O224" i="4"/>
  <c r="L224" i="4" s="1"/>
  <c r="V225" i="4"/>
  <c r="W225" i="4"/>
  <c r="T225" i="4"/>
  <c r="X224" i="4"/>
  <c r="U224" i="4" s="1"/>
  <c r="M226" i="4" l="1"/>
  <c r="N226" i="4"/>
  <c r="O225" i="4"/>
  <c r="L225" i="4" s="1"/>
  <c r="X225" i="4"/>
  <c r="U225" i="4" s="1"/>
  <c r="W226" i="4"/>
  <c r="V226" i="4"/>
  <c r="T226" i="4"/>
  <c r="M227" i="4" l="1"/>
  <c r="N227" i="4"/>
  <c r="O226" i="4"/>
  <c r="L226" i="4" s="1"/>
  <c r="X226" i="4"/>
  <c r="U226" i="4" s="1"/>
  <c r="W227" i="4"/>
  <c r="V227" i="4"/>
  <c r="T227" i="4"/>
  <c r="M228" i="4" l="1"/>
  <c r="N228" i="4"/>
  <c r="O227" i="4"/>
  <c r="L227" i="4" s="1"/>
  <c r="X227" i="4"/>
  <c r="U227" i="4" s="1"/>
  <c r="W228" i="4"/>
  <c r="V228" i="4"/>
  <c r="T228" i="4"/>
  <c r="M229" i="4" l="1"/>
  <c r="N229" i="4"/>
  <c r="O228" i="4"/>
  <c r="L228" i="4" s="1"/>
  <c r="X228" i="4"/>
  <c r="U228" i="4" s="1"/>
  <c r="W229" i="4"/>
  <c r="V229" i="4"/>
  <c r="T229" i="4"/>
  <c r="M230" i="4" l="1"/>
  <c r="N230" i="4"/>
  <c r="O229" i="4"/>
  <c r="L229" i="4" s="1"/>
  <c r="X229" i="4"/>
  <c r="U229" i="4" s="1"/>
  <c r="V230" i="4"/>
  <c r="W230" i="4"/>
  <c r="T230" i="4"/>
  <c r="M231" i="4" l="1"/>
  <c r="N231" i="4"/>
  <c r="O230" i="4"/>
  <c r="L230" i="4" s="1"/>
  <c r="X230" i="4"/>
  <c r="U230" i="4" s="1"/>
  <c r="W231" i="4"/>
  <c r="V231" i="4"/>
  <c r="T231" i="4"/>
  <c r="M232" i="4" l="1"/>
  <c r="N232" i="4"/>
  <c r="O231" i="4"/>
  <c r="L231" i="4" s="1"/>
  <c r="X231" i="4"/>
  <c r="U231" i="4" s="1"/>
  <c r="W232" i="4"/>
  <c r="V232" i="4"/>
  <c r="T232" i="4"/>
  <c r="M233" i="4" l="1"/>
  <c r="N233" i="4"/>
  <c r="O232" i="4"/>
  <c r="L232" i="4" s="1"/>
  <c r="X232" i="4"/>
  <c r="U232" i="4" s="1"/>
  <c r="V233" i="4"/>
  <c r="W233" i="4"/>
  <c r="T233" i="4"/>
  <c r="M234" i="4" l="1"/>
  <c r="N234" i="4"/>
  <c r="O233" i="4"/>
  <c r="L233" i="4" s="1"/>
  <c r="W234" i="4"/>
  <c r="V234" i="4"/>
  <c r="T234" i="4"/>
  <c r="X233" i="4"/>
  <c r="U233" i="4" s="1"/>
  <c r="M235" i="4" l="1"/>
  <c r="N235" i="4"/>
  <c r="O234" i="4"/>
  <c r="L234" i="4" s="1"/>
  <c r="X234" i="4"/>
  <c r="U234" i="4" s="1"/>
  <c r="V235" i="4"/>
  <c r="W235" i="4"/>
  <c r="T235" i="4"/>
  <c r="M236" i="4" l="1"/>
  <c r="N236" i="4"/>
  <c r="O235" i="4"/>
  <c r="L235" i="4" s="1"/>
  <c r="W236" i="4"/>
  <c r="V236" i="4"/>
  <c r="T236" i="4"/>
  <c r="X235" i="4"/>
  <c r="U235" i="4" s="1"/>
  <c r="M237" i="4" l="1"/>
  <c r="N237" i="4"/>
  <c r="O236" i="4"/>
  <c r="L236" i="4" s="1"/>
  <c r="X236" i="4"/>
  <c r="U236" i="4" s="1"/>
  <c r="W237" i="4"/>
  <c r="V237" i="4"/>
  <c r="T237" i="4"/>
  <c r="M238" i="4" l="1"/>
  <c r="N238" i="4"/>
  <c r="O237" i="4"/>
  <c r="L237" i="4" s="1"/>
  <c r="X237" i="4"/>
  <c r="U237" i="4" s="1"/>
  <c r="V238" i="4"/>
  <c r="W238" i="4"/>
  <c r="T238" i="4"/>
  <c r="M239" i="4" l="1"/>
  <c r="N239" i="4"/>
  <c r="O238" i="4"/>
  <c r="L238" i="4" s="1"/>
  <c r="X238" i="4"/>
  <c r="U238" i="4" s="1"/>
  <c r="W239" i="4"/>
  <c r="V239" i="4"/>
  <c r="T239" i="4"/>
  <c r="M240" i="4" l="1"/>
  <c r="N240" i="4"/>
  <c r="O239" i="4"/>
  <c r="L239" i="4" s="1"/>
  <c r="X239" i="4"/>
  <c r="U239" i="4" s="1"/>
  <c r="W240" i="4"/>
  <c r="V240" i="4"/>
  <c r="T240" i="4"/>
  <c r="M241" i="4" l="1"/>
  <c r="N241" i="4"/>
  <c r="O240" i="4"/>
  <c r="L240" i="4" s="1"/>
  <c r="X240" i="4"/>
  <c r="U240" i="4" s="1"/>
  <c r="W241" i="4"/>
  <c r="V241" i="4"/>
  <c r="T241" i="4"/>
  <c r="M242" i="4" l="1"/>
  <c r="N242" i="4"/>
  <c r="O241" i="4"/>
  <c r="L241" i="4" s="1"/>
  <c r="X241" i="4"/>
  <c r="U241" i="4" s="1"/>
  <c r="W242" i="4"/>
  <c r="V242" i="4"/>
  <c r="T242" i="4"/>
  <c r="M243" i="4" l="1"/>
  <c r="N243" i="4"/>
  <c r="O242" i="4"/>
  <c r="L242" i="4" s="1"/>
  <c r="X242" i="4"/>
  <c r="U242" i="4" s="1"/>
  <c r="V243" i="4"/>
  <c r="W243" i="4"/>
  <c r="T243" i="4"/>
  <c r="M244" i="4" l="1"/>
  <c r="N244" i="4"/>
  <c r="O243" i="4"/>
  <c r="L243" i="4" s="1"/>
  <c r="V244" i="4"/>
  <c r="W244" i="4"/>
  <c r="T244" i="4"/>
  <c r="X243" i="4"/>
  <c r="U243" i="4" s="1"/>
  <c r="M245" i="4" l="1"/>
  <c r="N245" i="4"/>
  <c r="O244" i="4"/>
  <c r="L244" i="4" s="1"/>
  <c r="X244" i="4"/>
  <c r="U244" i="4" s="1"/>
  <c r="W245" i="4"/>
  <c r="V245" i="4"/>
  <c r="T245" i="4"/>
  <c r="M246" i="4" l="1"/>
  <c r="N246" i="4"/>
  <c r="O245" i="4"/>
  <c r="L245" i="4" s="1"/>
  <c r="V246" i="4"/>
  <c r="T246" i="4"/>
  <c r="W246" i="4"/>
  <c r="X245" i="4"/>
  <c r="U245" i="4" s="1"/>
  <c r="M247" i="4" l="1"/>
  <c r="N247" i="4"/>
  <c r="O246" i="4"/>
  <c r="L246" i="4" s="1"/>
  <c r="X246" i="4"/>
  <c r="U246" i="4" s="1"/>
  <c r="W247" i="4"/>
  <c r="T247" i="4"/>
  <c r="V247" i="4"/>
  <c r="M248" i="4" l="1"/>
  <c r="N248" i="4"/>
  <c r="O247" i="4"/>
  <c r="L247" i="4" s="1"/>
  <c r="X247" i="4"/>
  <c r="U247" i="4" s="1"/>
  <c r="W248" i="4"/>
  <c r="V248" i="4"/>
  <c r="T248" i="4"/>
  <c r="M249" i="4" l="1"/>
  <c r="N249" i="4"/>
  <c r="O248" i="4"/>
  <c r="L248" i="4" s="1"/>
  <c r="X248" i="4"/>
  <c r="U248" i="4" s="1"/>
  <c r="V249" i="4"/>
  <c r="T249" i="4"/>
  <c r="W249" i="4"/>
  <c r="M250" i="4" l="1"/>
  <c r="N250" i="4"/>
  <c r="O249" i="4"/>
  <c r="L249" i="4" s="1"/>
  <c r="X249" i="4"/>
  <c r="U249" i="4" s="1"/>
  <c r="W250" i="4"/>
  <c r="V250" i="4"/>
  <c r="T250" i="4"/>
  <c r="M251" i="4" l="1"/>
  <c r="N251" i="4"/>
  <c r="O250" i="4"/>
  <c r="L250" i="4" s="1"/>
  <c r="X250" i="4"/>
  <c r="U250" i="4" s="1"/>
  <c r="V251" i="4"/>
  <c r="W251" i="4"/>
  <c r="T251" i="4"/>
  <c r="M252" i="4" l="1"/>
  <c r="N252" i="4"/>
  <c r="O251" i="4"/>
  <c r="L251" i="4" s="1"/>
  <c r="W252" i="4"/>
  <c r="V252" i="4"/>
  <c r="T252" i="4"/>
  <c r="X251" i="4"/>
  <c r="U251" i="4" s="1"/>
  <c r="M253" i="4" l="1"/>
  <c r="N253" i="4"/>
  <c r="X252" i="4"/>
  <c r="U252" i="4" s="1"/>
  <c r="O252" i="4"/>
  <c r="L252" i="4" s="1"/>
  <c r="W253" i="4"/>
  <c r="V253" i="4"/>
  <c r="T253" i="4"/>
  <c r="M254" i="4" l="1"/>
  <c r="N254" i="4"/>
  <c r="O253" i="4"/>
  <c r="L253" i="4" s="1"/>
  <c r="X253" i="4"/>
  <c r="U253" i="4" s="1"/>
  <c r="W254" i="4"/>
  <c r="V254" i="4"/>
  <c r="T254" i="4"/>
  <c r="M255" i="4" l="1"/>
  <c r="N255" i="4"/>
  <c r="O254" i="4"/>
  <c r="L254" i="4" s="1"/>
  <c r="X254" i="4"/>
  <c r="U254" i="4" s="1"/>
  <c r="W255" i="4"/>
  <c r="T255" i="4"/>
  <c r="V255" i="4"/>
  <c r="M256" i="4" l="1"/>
  <c r="N256" i="4"/>
  <c r="O255" i="4"/>
  <c r="L255" i="4" s="1"/>
  <c r="X255" i="4"/>
  <c r="U255" i="4" s="1"/>
  <c r="W256" i="4"/>
  <c r="V256" i="4"/>
  <c r="T256" i="4"/>
  <c r="M257" i="4" l="1"/>
  <c r="N257" i="4"/>
  <c r="O256" i="4"/>
  <c r="L256" i="4" s="1"/>
  <c r="X256" i="4"/>
  <c r="U256" i="4" s="1"/>
  <c r="W257" i="4"/>
  <c r="V257" i="4"/>
  <c r="T257" i="4"/>
  <c r="M258" i="4" l="1"/>
  <c r="N258" i="4"/>
  <c r="O257" i="4"/>
  <c r="L257" i="4" s="1"/>
  <c r="X257" i="4"/>
  <c r="U257" i="4" s="1"/>
  <c r="W258" i="4"/>
  <c r="V258" i="4"/>
  <c r="T258" i="4"/>
  <c r="M259" i="4" l="1"/>
  <c r="N259" i="4"/>
  <c r="O258" i="4"/>
  <c r="L258" i="4" s="1"/>
  <c r="X258" i="4"/>
  <c r="U258" i="4" s="1"/>
  <c r="V259" i="4"/>
  <c r="W259" i="4"/>
  <c r="T259" i="4"/>
  <c r="M260" i="4" l="1"/>
  <c r="N260" i="4"/>
  <c r="O259" i="4"/>
  <c r="L259" i="4" s="1"/>
  <c r="W260" i="4"/>
  <c r="V260" i="4"/>
  <c r="T260" i="4"/>
  <c r="X259" i="4"/>
  <c r="U259" i="4" s="1"/>
  <c r="M261" i="4" l="1"/>
  <c r="N261" i="4"/>
  <c r="X260" i="4"/>
  <c r="U260" i="4" s="1"/>
  <c r="O260" i="4"/>
  <c r="L260" i="4" s="1"/>
  <c r="V261" i="4"/>
  <c r="W261" i="4"/>
  <c r="T261" i="4"/>
  <c r="M262" i="4" l="1"/>
  <c r="N262" i="4"/>
  <c r="O261" i="4"/>
  <c r="L261" i="4" s="1"/>
  <c r="X261" i="4"/>
  <c r="U261" i="4" s="1"/>
  <c r="V262" i="4"/>
  <c r="W262" i="4"/>
  <c r="T262" i="4"/>
  <c r="M263" i="4" l="1"/>
  <c r="N263" i="4"/>
  <c r="O262" i="4"/>
  <c r="L262" i="4" s="1"/>
  <c r="X262" i="4"/>
  <c r="U262" i="4" s="1"/>
  <c r="W263" i="4"/>
  <c r="V263" i="4"/>
  <c r="T263" i="4"/>
  <c r="M264" i="4" l="1"/>
  <c r="N264" i="4"/>
  <c r="O263" i="4"/>
  <c r="L263" i="4" s="1"/>
  <c r="X263" i="4"/>
  <c r="U263" i="4" s="1"/>
  <c r="W264" i="4"/>
  <c r="V264" i="4"/>
  <c r="T264" i="4"/>
  <c r="M265" i="4" l="1"/>
  <c r="N265" i="4"/>
  <c r="O264" i="4"/>
  <c r="L264" i="4" s="1"/>
  <c r="X264" i="4"/>
  <c r="U264" i="4" s="1"/>
  <c r="V265" i="4"/>
  <c r="W265" i="4"/>
  <c r="T265" i="4"/>
  <c r="M266" i="4" l="1"/>
  <c r="N266" i="4"/>
  <c r="O265" i="4"/>
  <c r="L265" i="4" s="1"/>
  <c r="X265" i="4"/>
  <c r="U265" i="4" s="1"/>
  <c r="V266" i="4"/>
  <c r="W266" i="4"/>
  <c r="T266" i="4"/>
  <c r="M267" i="4" l="1"/>
  <c r="N267" i="4"/>
  <c r="O266" i="4"/>
  <c r="L266" i="4" s="1"/>
  <c r="X266" i="4"/>
  <c r="U266" i="4" s="1"/>
  <c r="W267" i="4"/>
  <c r="T267" i="4"/>
  <c r="V267" i="4"/>
  <c r="M268" i="4" l="1"/>
  <c r="N268" i="4"/>
  <c r="O267" i="4"/>
  <c r="L267" i="4" s="1"/>
  <c r="V268" i="4"/>
  <c r="W268" i="4"/>
  <c r="T268" i="4"/>
  <c r="X267" i="4"/>
  <c r="U267" i="4" s="1"/>
  <c r="M269" i="4" l="1"/>
  <c r="N269" i="4"/>
  <c r="O268" i="4"/>
  <c r="L268" i="4" s="1"/>
  <c r="X268" i="4"/>
  <c r="U268" i="4" s="1"/>
  <c r="W269" i="4"/>
  <c r="V269" i="4"/>
  <c r="T269" i="4"/>
  <c r="M270" i="4" l="1"/>
  <c r="N270" i="4"/>
  <c r="O269" i="4"/>
  <c r="L269" i="4" s="1"/>
  <c r="W270" i="4"/>
  <c r="V270" i="4"/>
  <c r="T270" i="4"/>
  <c r="X269" i="4"/>
  <c r="U269" i="4" s="1"/>
  <c r="M271" i="4" l="1"/>
  <c r="N271" i="4"/>
  <c r="X270" i="4"/>
  <c r="U270" i="4" s="1"/>
  <c r="O270" i="4"/>
  <c r="L270" i="4" s="1"/>
  <c r="V271" i="4"/>
  <c r="T271" i="4"/>
  <c r="W271" i="4"/>
  <c r="M272" i="4" l="1"/>
  <c r="N272" i="4"/>
  <c r="O271" i="4"/>
  <c r="L271" i="4" s="1"/>
  <c r="W272" i="4"/>
  <c r="V272" i="4"/>
  <c r="T272" i="4"/>
  <c r="X271" i="4"/>
  <c r="U271" i="4" s="1"/>
  <c r="M273" i="4" l="1"/>
  <c r="N273" i="4"/>
  <c r="X272" i="4"/>
  <c r="U272" i="4" s="1"/>
  <c r="O272" i="4"/>
  <c r="L272" i="4" s="1"/>
  <c r="W273" i="4"/>
  <c r="V273" i="4"/>
  <c r="T273" i="4"/>
  <c r="M274" i="4" l="1"/>
  <c r="N274" i="4"/>
  <c r="O273" i="4"/>
  <c r="L273" i="4" s="1"/>
  <c r="X273" i="4"/>
  <c r="U273" i="4" s="1"/>
  <c r="W274" i="4"/>
  <c r="V274" i="4"/>
  <c r="T274" i="4"/>
  <c r="M275" i="4" l="1"/>
  <c r="N275" i="4"/>
  <c r="O274" i="4"/>
  <c r="L274" i="4" s="1"/>
  <c r="X274" i="4"/>
  <c r="U274" i="4" s="1"/>
  <c r="W275" i="4"/>
  <c r="V275" i="4"/>
  <c r="T275" i="4"/>
  <c r="M276" i="4" l="1"/>
  <c r="N276" i="4"/>
  <c r="O275" i="4"/>
  <c r="L275" i="4" s="1"/>
  <c r="X275" i="4"/>
  <c r="U275" i="4" s="1"/>
  <c r="W276" i="4"/>
  <c r="T276" i="4"/>
  <c r="V276" i="4"/>
  <c r="M277" i="4" l="1"/>
  <c r="N277" i="4"/>
  <c r="O276" i="4"/>
  <c r="L276" i="4" s="1"/>
  <c r="X276" i="4"/>
  <c r="U276" i="4" s="1"/>
  <c r="W277" i="4"/>
  <c r="V277" i="4"/>
  <c r="T277" i="4"/>
  <c r="M278" i="4" l="1"/>
  <c r="N278" i="4"/>
  <c r="O277" i="4"/>
  <c r="L277" i="4" s="1"/>
  <c r="V278" i="4"/>
  <c r="W278" i="4"/>
  <c r="T278" i="4"/>
  <c r="X277" i="4"/>
  <c r="U277" i="4" s="1"/>
  <c r="M279" i="4" l="1"/>
  <c r="N279" i="4"/>
  <c r="O278" i="4"/>
  <c r="L278" i="4" s="1"/>
  <c r="V279" i="4"/>
  <c r="W279" i="4"/>
  <c r="T279" i="4"/>
  <c r="X278" i="4"/>
  <c r="U278" i="4" s="1"/>
  <c r="M280" i="4" l="1"/>
  <c r="N280" i="4"/>
  <c r="O279" i="4"/>
  <c r="L279" i="4" s="1"/>
  <c r="W280" i="4"/>
  <c r="V280" i="4"/>
  <c r="T280" i="4"/>
  <c r="X279" i="4"/>
  <c r="U279" i="4" s="1"/>
  <c r="M281" i="4" l="1"/>
  <c r="N281" i="4"/>
  <c r="X280" i="4"/>
  <c r="U280" i="4" s="1"/>
  <c r="O280" i="4"/>
  <c r="L280" i="4" s="1"/>
  <c r="W281" i="4"/>
  <c r="V281" i="4"/>
  <c r="T281" i="4"/>
  <c r="M282" i="4" l="1"/>
  <c r="N282" i="4"/>
  <c r="O281" i="4"/>
  <c r="L281" i="4" s="1"/>
  <c r="X281" i="4"/>
  <c r="U281" i="4" s="1"/>
  <c r="V282" i="4"/>
  <c r="W282" i="4"/>
  <c r="T282" i="4"/>
  <c r="M283" i="4" l="1"/>
  <c r="N283" i="4"/>
  <c r="O282" i="4"/>
  <c r="L282" i="4" s="1"/>
  <c r="X282" i="4"/>
  <c r="U282" i="4" s="1"/>
  <c r="V283" i="4"/>
  <c r="T283" i="4"/>
  <c r="W283" i="4"/>
  <c r="M284" i="4" l="1"/>
  <c r="N284" i="4"/>
  <c r="O283" i="4"/>
  <c r="L283" i="4" s="1"/>
  <c r="X283" i="4"/>
  <c r="U283" i="4" s="1"/>
  <c r="W284" i="4"/>
  <c r="V284" i="4"/>
  <c r="T284" i="4"/>
  <c r="M285" i="4" l="1"/>
  <c r="N285" i="4"/>
  <c r="O284" i="4"/>
  <c r="L284" i="4" s="1"/>
  <c r="X284" i="4"/>
  <c r="U284" i="4" s="1"/>
  <c r="V285" i="4"/>
  <c r="W285" i="4"/>
  <c r="T285" i="4"/>
  <c r="M286" i="4" l="1"/>
  <c r="N286" i="4"/>
  <c r="O285" i="4"/>
  <c r="L285" i="4" s="1"/>
  <c r="X285" i="4"/>
  <c r="U285" i="4" s="1"/>
  <c r="V286" i="4"/>
  <c r="W286" i="4"/>
  <c r="T286" i="4"/>
  <c r="M287" i="4" l="1"/>
  <c r="N287" i="4"/>
  <c r="O286" i="4"/>
  <c r="L286" i="4" s="1"/>
  <c r="W287" i="4"/>
  <c r="T287" i="4"/>
  <c r="V287" i="4"/>
  <c r="X286" i="4"/>
  <c r="U286" i="4" s="1"/>
  <c r="M288" i="4" l="1"/>
  <c r="N288" i="4"/>
  <c r="O287" i="4"/>
  <c r="L287" i="4" s="1"/>
  <c r="X287" i="4"/>
  <c r="U287" i="4" s="1"/>
  <c r="W288" i="4"/>
  <c r="V288" i="4"/>
  <c r="T288" i="4"/>
  <c r="M289" i="4" l="1"/>
  <c r="N289" i="4"/>
  <c r="O288" i="4"/>
  <c r="L288" i="4" s="1"/>
  <c r="X288" i="4"/>
  <c r="U288" i="4" s="1"/>
  <c r="W289" i="4"/>
  <c r="V289" i="4"/>
  <c r="T289" i="4"/>
  <c r="M290" i="4" l="1"/>
  <c r="N290" i="4"/>
  <c r="O289" i="4"/>
  <c r="L289" i="4" s="1"/>
  <c r="X289" i="4"/>
  <c r="U289" i="4" s="1"/>
  <c r="W290" i="4"/>
  <c r="T290" i="4"/>
  <c r="V290" i="4"/>
  <c r="M291" i="4" l="1"/>
  <c r="N291" i="4"/>
  <c r="O290" i="4"/>
  <c r="L290" i="4" s="1"/>
  <c r="X290" i="4"/>
  <c r="U290" i="4" s="1"/>
  <c r="W291" i="4"/>
  <c r="V291" i="4"/>
  <c r="T291" i="4"/>
  <c r="M292" i="4" l="1"/>
  <c r="N292" i="4"/>
  <c r="O291" i="4"/>
  <c r="L291" i="4" s="1"/>
  <c r="X291" i="4"/>
  <c r="U291" i="4" s="1"/>
  <c r="W292" i="4"/>
  <c r="V292" i="4"/>
  <c r="T292" i="4"/>
  <c r="M293" i="4" l="1"/>
  <c r="N293" i="4"/>
  <c r="O292" i="4"/>
  <c r="L292" i="4" s="1"/>
  <c r="X292" i="4"/>
  <c r="U292" i="4" s="1"/>
  <c r="W293" i="4"/>
  <c r="T293" i="4"/>
  <c r="V293" i="4"/>
  <c r="M294" i="4" l="1"/>
  <c r="N294" i="4"/>
  <c r="O293" i="4"/>
  <c r="L293" i="4" s="1"/>
  <c r="V294" i="4"/>
  <c r="T294" i="4"/>
  <c r="W294" i="4"/>
  <c r="X293" i="4"/>
  <c r="U293" i="4" s="1"/>
  <c r="M295" i="4" l="1"/>
  <c r="N295" i="4"/>
  <c r="O294" i="4"/>
  <c r="L294" i="4" s="1"/>
  <c r="X294" i="4"/>
  <c r="U294" i="4" s="1"/>
  <c r="W295" i="4"/>
  <c r="T295" i="4"/>
  <c r="V295" i="4"/>
  <c r="M296" i="4" l="1"/>
  <c r="N296" i="4"/>
  <c r="O295" i="4"/>
  <c r="L295" i="4" s="1"/>
  <c r="W296" i="4"/>
  <c r="V296" i="4"/>
  <c r="T296" i="4"/>
  <c r="X295" i="4"/>
  <c r="U295" i="4" s="1"/>
  <c r="M297" i="4" l="1"/>
  <c r="N297" i="4"/>
  <c r="X296" i="4"/>
  <c r="U296" i="4" s="1"/>
  <c r="O296" i="4"/>
  <c r="L296" i="4" s="1"/>
  <c r="W297" i="4"/>
  <c r="V297" i="4"/>
  <c r="T297" i="4"/>
  <c r="M298" i="4" l="1"/>
  <c r="N298" i="4"/>
  <c r="O297" i="4"/>
  <c r="L297" i="4" s="1"/>
  <c r="X297" i="4"/>
  <c r="U297" i="4" s="1"/>
  <c r="V298" i="4"/>
  <c r="W298" i="4"/>
  <c r="T298" i="4"/>
  <c r="M299" i="4" l="1"/>
  <c r="N299" i="4"/>
  <c r="O298" i="4"/>
  <c r="L298" i="4" s="1"/>
  <c r="X298" i="4"/>
  <c r="U298" i="4" s="1"/>
  <c r="V299" i="4"/>
  <c r="W299" i="4"/>
  <c r="T299" i="4"/>
  <c r="M300" i="4" l="1"/>
  <c r="N300" i="4"/>
  <c r="O299" i="4"/>
  <c r="L299" i="4" s="1"/>
  <c r="W300" i="4"/>
  <c r="V300" i="4"/>
  <c r="T300" i="4"/>
  <c r="X299" i="4"/>
  <c r="U299" i="4" s="1"/>
  <c r="M301" i="4" l="1"/>
  <c r="N301" i="4"/>
  <c r="O300" i="4"/>
  <c r="L300" i="4" s="1"/>
  <c r="X300" i="4"/>
  <c r="U300" i="4" s="1"/>
  <c r="V301" i="4"/>
  <c r="W301" i="4"/>
  <c r="T301" i="4"/>
  <c r="M302" i="4" l="1"/>
  <c r="N302" i="4"/>
  <c r="O301" i="4"/>
  <c r="L301" i="4" s="1"/>
  <c r="X301" i="4"/>
  <c r="U301" i="4" s="1"/>
  <c r="V302" i="4"/>
  <c r="W302" i="4"/>
  <c r="T302" i="4"/>
  <c r="M303" i="4" l="1"/>
  <c r="N303" i="4"/>
  <c r="O302" i="4"/>
  <c r="L302" i="4" s="1"/>
  <c r="X302" i="4"/>
  <c r="U302" i="4" s="1"/>
  <c r="W303" i="4"/>
  <c r="T303" i="4"/>
  <c r="V303" i="4"/>
  <c r="M304" i="4" l="1"/>
  <c r="N304" i="4"/>
  <c r="O303" i="4"/>
  <c r="L303" i="4" s="1"/>
  <c r="V304" i="4"/>
  <c r="T304" i="4"/>
  <c r="W304" i="4"/>
  <c r="X303" i="4"/>
  <c r="U303" i="4" s="1"/>
  <c r="M305" i="4" l="1"/>
  <c r="N305" i="4"/>
  <c r="O304" i="4"/>
  <c r="L304" i="4" s="1"/>
  <c r="X304" i="4"/>
  <c r="U304" i="4" s="1"/>
  <c r="W305" i="4"/>
  <c r="V305" i="4"/>
  <c r="T305" i="4"/>
  <c r="M306" i="4" l="1"/>
  <c r="N306" i="4"/>
  <c r="O305" i="4"/>
  <c r="L305" i="4" s="1"/>
  <c r="X305" i="4"/>
  <c r="U305" i="4" s="1"/>
  <c r="V306" i="4"/>
  <c r="W306" i="4"/>
  <c r="T306" i="4"/>
  <c r="M307" i="4" l="1"/>
  <c r="N307" i="4"/>
  <c r="O306" i="4"/>
  <c r="L306" i="4" s="1"/>
  <c r="X306" i="4"/>
  <c r="U306" i="4" s="1"/>
  <c r="W307" i="4"/>
  <c r="V307" i="4"/>
  <c r="T307" i="4"/>
  <c r="M308" i="4" l="1"/>
  <c r="N308" i="4"/>
  <c r="O307" i="4"/>
  <c r="L307" i="4" s="1"/>
  <c r="X307" i="4"/>
  <c r="U307" i="4" s="1"/>
  <c r="W308" i="4"/>
  <c r="V308" i="4"/>
  <c r="T308" i="4"/>
  <c r="M309" i="4" l="1"/>
  <c r="N309" i="4"/>
  <c r="O308" i="4"/>
  <c r="L308" i="4" s="1"/>
  <c r="X308" i="4"/>
  <c r="U308" i="4" s="1"/>
  <c r="W309" i="4"/>
  <c r="V309" i="4"/>
  <c r="T309" i="4"/>
  <c r="M310" i="4" l="1"/>
  <c r="N310" i="4"/>
  <c r="O309" i="4"/>
  <c r="L309" i="4" s="1"/>
  <c r="V310" i="4"/>
  <c r="T310" i="4"/>
  <c r="W310" i="4"/>
  <c r="X309" i="4"/>
  <c r="U309" i="4" s="1"/>
  <c r="M311" i="4" l="1"/>
  <c r="N311" i="4"/>
  <c r="O310" i="4"/>
  <c r="L310" i="4" s="1"/>
  <c r="V311" i="4"/>
  <c r="W311" i="4"/>
  <c r="T311" i="4"/>
  <c r="X310" i="4"/>
  <c r="U310" i="4" s="1"/>
  <c r="M312" i="4" l="1"/>
  <c r="N312" i="4"/>
  <c r="O311" i="4"/>
  <c r="L311" i="4" s="1"/>
  <c r="X311" i="4"/>
  <c r="U311" i="4" s="1"/>
  <c r="V312" i="4"/>
  <c r="W312" i="4"/>
  <c r="T312" i="4"/>
  <c r="M313" i="4" l="1"/>
  <c r="N313" i="4"/>
  <c r="O312" i="4"/>
  <c r="L312" i="4" s="1"/>
  <c r="X312" i="4"/>
  <c r="U312" i="4" s="1"/>
  <c r="V313" i="4"/>
  <c r="W313" i="4"/>
  <c r="T313" i="4"/>
  <c r="M314" i="4" l="1"/>
  <c r="N314" i="4"/>
  <c r="O313" i="4"/>
  <c r="L313" i="4" s="1"/>
  <c r="X313" i="4"/>
  <c r="U313" i="4" s="1"/>
  <c r="W314" i="4"/>
  <c r="V314" i="4"/>
  <c r="T314" i="4"/>
  <c r="M315" i="4" l="1"/>
  <c r="N315" i="4"/>
  <c r="O314" i="4"/>
  <c r="L314" i="4" s="1"/>
  <c r="X314" i="4"/>
  <c r="U314" i="4" s="1"/>
  <c r="W315" i="4"/>
  <c r="V315" i="4"/>
  <c r="T315" i="4"/>
  <c r="M316" i="4" l="1"/>
  <c r="N316" i="4"/>
  <c r="O315" i="4"/>
  <c r="L315" i="4" s="1"/>
  <c r="X315" i="4"/>
  <c r="U315" i="4" s="1"/>
  <c r="W316" i="4"/>
  <c r="V316" i="4"/>
  <c r="T316" i="4"/>
  <c r="M317" i="4" l="1"/>
  <c r="N317" i="4"/>
  <c r="O316" i="4"/>
  <c r="L316" i="4" s="1"/>
  <c r="X316" i="4"/>
  <c r="U316" i="4" s="1"/>
  <c r="W317" i="4"/>
  <c r="V317" i="4"/>
  <c r="T317" i="4"/>
  <c r="M318" i="4" l="1"/>
  <c r="N318" i="4"/>
  <c r="O317" i="4"/>
  <c r="L317" i="4" s="1"/>
  <c r="X317" i="4"/>
  <c r="U317" i="4" s="1"/>
  <c r="W318" i="4"/>
  <c r="V318" i="4"/>
  <c r="T318" i="4"/>
  <c r="M319" i="4" l="1"/>
  <c r="N319" i="4"/>
  <c r="O318" i="4"/>
  <c r="L318" i="4" s="1"/>
  <c r="X318" i="4"/>
  <c r="U318" i="4" s="1"/>
  <c r="W319" i="4"/>
  <c r="T319" i="4"/>
  <c r="V319" i="4"/>
  <c r="M320" i="4" l="1"/>
  <c r="N320" i="4"/>
  <c r="O319" i="4"/>
  <c r="L319" i="4" s="1"/>
  <c r="X319" i="4"/>
  <c r="U319" i="4" s="1"/>
  <c r="W320" i="4"/>
  <c r="T320" i="4"/>
  <c r="V320" i="4"/>
  <c r="M321" i="4" l="1"/>
  <c r="N321" i="4"/>
  <c r="O320" i="4"/>
  <c r="L320" i="4" s="1"/>
  <c r="X320" i="4"/>
  <c r="U320" i="4" s="1"/>
  <c r="V321" i="4"/>
  <c r="W321" i="4"/>
  <c r="T321" i="4"/>
  <c r="M322" i="4" l="1"/>
  <c r="N322" i="4"/>
  <c r="O321" i="4"/>
  <c r="L321" i="4" s="1"/>
  <c r="W322" i="4"/>
  <c r="V322" i="4"/>
  <c r="T322" i="4"/>
  <c r="X321" i="4"/>
  <c r="U321" i="4" s="1"/>
  <c r="M323" i="4" l="1"/>
  <c r="N323" i="4"/>
  <c r="O322" i="4"/>
  <c r="L322" i="4" s="1"/>
  <c r="X322" i="4"/>
  <c r="U322" i="4" s="1"/>
  <c r="V323" i="4"/>
  <c r="T323" i="4"/>
  <c r="W323" i="4"/>
  <c r="M324" i="4" l="1"/>
  <c r="N324" i="4"/>
  <c r="O323" i="4"/>
  <c r="L323" i="4" s="1"/>
  <c r="W324" i="4"/>
  <c r="V324" i="4"/>
  <c r="T324" i="4"/>
  <c r="X323" i="4"/>
  <c r="U323" i="4" s="1"/>
  <c r="M325" i="4" l="1"/>
  <c r="N325" i="4"/>
  <c r="O324" i="4"/>
  <c r="L324" i="4" s="1"/>
  <c r="X324" i="4"/>
  <c r="U324" i="4" s="1"/>
  <c r="V325" i="4"/>
  <c r="W325" i="4"/>
  <c r="T325" i="4"/>
  <c r="M326" i="4" l="1"/>
  <c r="N326" i="4"/>
  <c r="O325" i="4"/>
  <c r="L325" i="4" s="1"/>
  <c r="X325" i="4"/>
  <c r="U325" i="4" s="1"/>
  <c r="V326" i="4"/>
  <c r="W326" i="4"/>
  <c r="T326" i="4"/>
  <c r="M327" i="4" l="1"/>
  <c r="N327" i="4"/>
  <c r="O326" i="4"/>
  <c r="L326" i="4" s="1"/>
  <c r="X326" i="4"/>
  <c r="U326" i="4" s="1"/>
  <c r="W327" i="4"/>
  <c r="V327" i="4"/>
  <c r="T327" i="4"/>
  <c r="M328" i="4" l="1"/>
  <c r="N328" i="4"/>
  <c r="O327" i="4"/>
  <c r="L327" i="4" s="1"/>
  <c r="X327" i="4"/>
  <c r="U327" i="4" s="1"/>
  <c r="W328" i="4"/>
  <c r="T328" i="4"/>
  <c r="V328" i="4"/>
  <c r="M329" i="4" l="1"/>
  <c r="N329" i="4"/>
  <c r="O328" i="4"/>
  <c r="L328" i="4" s="1"/>
  <c r="W329" i="4"/>
  <c r="T329" i="4"/>
  <c r="V329" i="4"/>
  <c r="X328" i="4"/>
  <c r="U328" i="4" s="1"/>
  <c r="M330" i="4" l="1"/>
  <c r="N330" i="4"/>
  <c r="O329" i="4"/>
  <c r="L329" i="4" s="1"/>
  <c r="W330" i="4"/>
  <c r="V330" i="4"/>
  <c r="T330" i="4"/>
  <c r="X329" i="4"/>
  <c r="U329" i="4" s="1"/>
  <c r="M331" i="4" l="1"/>
  <c r="N331" i="4"/>
  <c r="X330" i="4"/>
  <c r="U330" i="4" s="1"/>
  <c r="O330" i="4"/>
  <c r="L330" i="4" s="1"/>
  <c r="V331" i="4"/>
  <c r="W331" i="4"/>
  <c r="T331" i="4"/>
  <c r="M332" i="4" l="1"/>
  <c r="N332" i="4"/>
  <c r="O331" i="4"/>
  <c r="L331" i="4" s="1"/>
  <c r="W332" i="4"/>
  <c r="V332" i="4"/>
  <c r="T332" i="4"/>
  <c r="X331" i="4"/>
  <c r="U331" i="4" s="1"/>
  <c r="M333" i="4" l="1"/>
  <c r="N333" i="4"/>
  <c r="X332" i="4"/>
  <c r="U332" i="4" s="1"/>
  <c r="O332" i="4"/>
  <c r="L332" i="4" s="1"/>
  <c r="W333" i="4"/>
  <c r="V333" i="4"/>
  <c r="T333" i="4"/>
  <c r="M334" i="4" l="1"/>
  <c r="N334" i="4"/>
  <c r="O333" i="4"/>
  <c r="L333" i="4" s="1"/>
  <c r="X333" i="4"/>
  <c r="U333" i="4" s="1"/>
  <c r="V334" i="4"/>
  <c r="W334" i="4"/>
  <c r="T334" i="4"/>
  <c r="M335" i="4" l="1"/>
  <c r="N335" i="4"/>
  <c r="O334" i="4"/>
  <c r="L334" i="4" s="1"/>
  <c r="X334" i="4"/>
  <c r="U334" i="4" s="1"/>
  <c r="W335" i="4"/>
  <c r="V335" i="4"/>
  <c r="T335" i="4"/>
  <c r="M336" i="4" l="1"/>
  <c r="N336" i="4"/>
  <c r="O335" i="4"/>
  <c r="L335" i="4" s="1"/>
  <c r="X335" i="4"/>
  <c r="U335" i="4" s="1"/>
  <c r="V336" i="4"/>
  <c r="W336" i="4"/>
  <c r="T336" i="4"/>
  <c r="M337" i="4" l="1"/>
  <c r="N337" i="4"/>
  <c r="O336" i="4"/>
  <c r="L336" i="4" s="1"/>
  <c r="V337" i="4"/>
  <c r="W337" i="4"/>
  <c r="T337" i="4"/>
  <c r="X336" i="4"/>
  <c r="U336" i="4" s="1"/>
  <c r="M338" i="4" l="1"/>
  <c r="N338" i="4"/>
  <c r="O337" i="4"/>
  <c r="L337" i="4" s="1"/>
  <c r="W338" i="4"/>
  <c r="V338" i="4"/>
  <c r="T338" i="4"/>
  <c r="X337" i="4"/>
  <c r="U337" i="4" s="1"/>
  <c r="M339" i="4" l="1"/>
  <c r="N339" i="4"/>
  <c r="O338" i="4"/>
  <c r="L338" i="4" s="1"/>
  <c r="X338" i="4"/>
  <c r="U338" i="4" s="1"/>
  <c r="W339" i="4"/>
  <c r="V339" i="4"/>
  <c r="T339" i="4"/>
  <c r="M340" i="4" l="1"/>
  <c r="N340" i="4"/>
  <c r="O339" i="4"/>
  <c r="L339" i="4" s="1"/>
  <c r="X339" i="4"/>
  <c r="U339" i="4" s="1"/>
  <c r="W340" i="4"/>
  <c r="T340" i="4"/>
  <c r="V340" i="4"/>
  <c r="M341" i="4" l="1"/>
  <c r="N341" i="4"/>
  <c r="O340" i="4"/>
  <c r="L340" i="4" s="1"/>
  <c r="V341" i="4"/>
  <c r="W341" i="4"/>
  <c r="T341" i="4"/>
  <c r="X340" i="4"/>
  <c r="U340" i="4" s="1"/>
  <c r="M342" i="4" l="1"/>
  <c r="N342" i="4"/>
  <c r="O341" i="4"/>
  <c r="L341" i="4" s="1"/>
  <c r="X341" i="4"/>
  <c r="U341" i="4" s="1"/>
  <c r="V342" i="4"/>
  <c r="W342" i="4"/>
  <c r="T342" i="4"/>
  <c r="M343" i="4" l="1"/>
  <c r="N343" i="4"/>
  <c r="O342" i="4"/>
  <c r="L342" i="4" s="1"/>
  <c r="X342" i="4"/>
  <c r="U342" i="4" s="1"/>
  <c r="W343" i="4"/>
  <c r="V343" i="4"/>
  <c r="T343" i="4"/>
  <c r="M344" i="4" l="1"/>
  <c r="N344" i="4"/>
  <c r="O343" i="4"/>
  <c r="L343" i="4" s="1"/>
  <c r="X343" i="4"/>
  <c r="U343" i="4" s="1"/>
  <c r="W344" i="4"/>
  <c r="T344" i="4"/>
  <c r="V344" i="4"/>
  <c r="M345" i="4" l="1"/>
  <c r="N345" i="4"/>
  <c r="O344" i="4"/>
  <c r="L344" i="4" s="1"/>
  <c r="T345" i="4"/>
  <c r="W345" i="4"/>
  <c r="V345" i="4"/>
  <c r="X344" i="4"/>
  <c r="U344" i="4" s="1"/>
  <c r="M346" i="4" l="1"/>
  <c r="N346" i="4"/>
  <c r="O345" i="4"/>
  <c r="L345" i="4" s="1"/>
  <c r="W346" i="4"/>
  <c r="V346" i="4"/>
  <c r="T346" i="4"/>
  <c r="X345" i="4"/>
  <c r="U345" i="4" s="1"/>
  <c r="M347" i="4" l="1"/>
  <c r="N347" i="4"/>
  <c r="O346" i="4"/>
  <c r="L346" i="4" s="1"/>
  <c r="X346" i="4"/>
  <c r="U346" i="4" s="1"/>
  <c r="W347" i="4"/>
  <c r="V347" i="4"/>
  <c r="T347" i="4"/>
  <c r="M348" i="4" l="1"/>
  <c r="N348" i="4"/>
  <c r="O347" i="4"/>
  <c r="L347" i="4" s="1"/>
  <c r="X347" i="4"/>
  <c r="U347" i="4" s="1"/>
  <c r="W348" i="4"/>
  <c r="V348" i="4"/>
  <c r="T348" i="4"/>
  <c r="M349" i="4" l="1"/>
  <c r="N349" i="4"/>
  <c r="O348" i="4"/>
  <c r="L348" i="4" s="1"/>
  <c r="X348" i="4"/>
  <c r="U348" i="4" s="1"/>
  <c r="T349" i="4"/>
  <c r="V349" i="4"/>
  <c r="W349" i="4"/>
  <c r="M350" i="4" l="1"/>
  <c r="N350" i="4"/>
  <c r="O349" i="4"/>
  <c r="L349" i="4" s="1"/>
  <c r="V350" i="4"/>
  <c r="W350" i="4"/>
  <c r="T350" i="4"/>
  <c r="X349" i="4"/>
  <c r="U349" i="4" s="1"/>
  <c r="M351" i="4" l="1"/>
  <c r="N351" i="4"/>
  <c r="O350" i="4"/>
  <c r="L350" i="4" s="1"/>
  <c r="T351" i="4"/>
  <c r="W351" i="4"/>
  <c r="V351" i="4"/>
  <c r="X350" i="4"/>
  <c r="U350" i="4" s="1"/>
  <c r="O351" i="4" l="1"/>
  <c r="L351" i="4" s="1"/>
  <c r="X351" i="4"/>
  <c r="U351" i="4" s="1"/>
</calcChain>
</file>

<file path=xl/sharedStrings.xml><?xml version="1.0" encoding="utf-8"?>
<sst xmlns="http://schemas.openxmlformats.org/spreadsheetml/2006/main" count="393" uniqueCount="80">
  <si>
    <t>Actual Grade</t>
  </si>
  <si>
    <t>Numeric Value</t>
  </si>
  <si>
    <t>A+</t>
  </si>
  <si>
    <t>A</t>
  </si>
  <si>
    <t>A-</t>
  </si>
  <si>
    <t>AB</t>
  </si>
  <si>
    <t>B+</t>
  </si>
  <si>
    <t>B</t>
  </si>
  <si>
    <t>B-</t>
  </si>
  <si>
    <t>BC</t>
  </si>
  <si>
    <t>C+</t>
  </si>
  <si>
    <t>C</t>
  </si>
  <si>
    <t>C-</t>
  </si>
  <si>
    <t>CD</t>
  </si>
  <si>
    <t>D+</t>
  </si>
  <si>
    <t>D</t>
  </si>
  <si>
    <t>D-</t>
  </si>
  <si>
    <t>DF</t>
  </si>
  <si>
    <t>F</t>
  </si>
  <si>
    <t>E</t>
  </si>
  <si>
    <t>us semester percentage</t>
  </si>
  <si>
    <t>canadian semester percentage</t>
  </si>
  <si>
    <t>Fall</t>
  </si>
  <si>
    <t>Winter</t>
  </si>
  <si>
    <t>Spring</t>
  </si>
  <si>
    <t>Summer</t>
  </si>
  <si>
    <t>GPA</t>
  </si>
  <si>
    <t>US Semester Percentage</t>
  </si>
  <si>
    <t>Canadian Semester Percentage</t>
  </si>
  <si>
    <t>Term</t>
  </si>
  <si>
    <t>Quality Points</t>
  </si>
  <si>
    <t>Canadian Quarter Percentage</t>
  </si>
  <si>
    <t>US Quarter Percentage</t>
  </si>
  <si>
    <t xml:space="preserve">Term </t>
  </si>
  <si>
    <t>Year</t>
  </si>
  <si>
    <t>Value</t>
  </si>
  <si>
    <t xml:space="preserve">Fall </t>
  </si>
  <si>
    <t xml:space="preserve">Summer </t>
  </si>
  <si>
    <t>Term Total GPA</t>
  </si>
  <si>
    <t>Term Identifier</t>
  </si>
  <si>
    <t>Term Total Quality Points</t>
  </si>
  <si>
    <t>School Quality Points</t>
  </si>
  <si>
    <t>School GPA</t>
  </si>
  <si>
    <t>School</t>
  </si>
  <si>
    <t>School and Term</t>
  </si>
  <si>
    <t>Credits</t>
  </si>
  <si>
    <t>Term Total Credit</t>
  </si>
  <si>
    <t>School Total Credit</t>
  </si>
  <si>
    <t>Quarter</t>
  </si>
  <si>
    <t>Semester</t>
  </si>
  <si>
    <t>semester</t>
  </si>
  <si>
    <t>quarter</t>
  </si>
  <si>
    <t>us quarter percentage</t>
  </si>
  <si>
    <t>canadian quarter percentage</t>
  </si>
  <si>
    <t>Amount Term Appears In Following Rows</t>
  </si>
  <si>
    <t>Amount School AIFR</t>
  </si>
  <si>
    <t>Amount School and Term AIFR</t>
  </si>
  <si>
    <t>Amount GPA AIFR</t>
  </si>
  <si>
    <t>SCHOOL NAME</t>
  </si>
  <si>
    <t>TERM</t>
  </si>
  <si>
    <t>YEAR</t>
  </si>
  <si>
    <t>CALENDAR</t>
  </si>
  <si>
    <t>COURSE TITLE</t>
  </si>
  <si>
    <t>CREDITS</t>
  </si>
  <si>
    <t>GRADE</t>
  </si>
  <si>
    <t>GRADE VALUE</t>
  </si>
  <si>
    <r>
      <rPr>
        <sz val="12"/>
        <color theme="1"/>
        <rFont val="Calibri"/>
        <family val="2"/>
        <scheme val="minor"/>
      </rPr>
      <t xml:space="preserve">CREDITS </t>
    </r>
    <r>
      <rPr>
        <sz val="14"/>
        <color theme="1"/>
        <rFont val="Calibri"/>
        <family val="2"/>
        <scheme val="minor"/>
      </rPr>
      <t xml:space="preserve">
</t>
    </r>
    <r>
      <rPr>
        <sz val="11"/>
        <color theme="1"/>
        <rFont val="Calibri"/>
        <family val="2"/>
        <scheme val="minor"/>
      </rPr>
      <t>(In Semester)</t>
    </r>
  </si>
  <si>
    <t>QUALITY POINTS</t>
  </si>
  <si>
    <t>TOTAL</t>
  </si>
  <si>
    <t>TOTAL CREDIT</t>
  </si>
  <si>
    <t>TOTAL QUALITY POINTS</t>
  </si>
  <si>
    <t>TOTAL GPA</t>
  </si>
  <si>
    <t xml:space="preserve"> 
Figure 1: GPA Calculator
</t>
  </si>
  <si>
    <r>
      <rPr>
        <b/>
        <sz val="14"/>
        <color theme="1"/>
        <rFont val="Calibri (Body)_x0000_"/>
      </rPr>
      <t>Enter Coursework in the GPA Calculator</t>
    </r>
    <r>
      <rPr>
        <sz val="11"/>
        <color theme="1"/>
        <rFont val="Calibri"/>
        <family val="2"/>
        <scheme val="minor"/>
      </rPr>
      <t xml:space="preserve">
You will need your CAS application to ensure you enter the necessary information required.  Using your application, enter the following for each course:
     1.  	Enter the name of the </t>
    </r>
    <r>
      <rPr>
        <b/>
        <sz val="11"/>
        <color theme="1"/>
        <rFont val="Calibri"/>
        <family val="2"/>
        <scheme val="minor"/>
      </rPr>
      <t>school</t>
    </r>
    <r>
      <rPr>
        <sz val="11"/>
        <color theme="1"/>
        <rFont val="Calibri"/>
        <family val="2"/>
        <scheme val="minor"/>
      </rPr>
      <t xml:space="preserve"> where the coursework was completed.
     2.  	Enter the </t>
    </r>
    <r>
      <rPr>
        <b/>
        <sz val="11"/>
        <color theme="1"/>
        <rFont val="Calibri"/>
        <family val="2"/>
        <scheme val="minor"/>
      </rPr>
      <t>term</t>
    </r>
    <r>
      <rPr>
        <sz val="11"/>
        <color theme="1"/>
        <rFont val="Calibri"/>
        <family val="2"/>
        <scheme val="minor"/>
      </rPr>
      <t xml:space="preserve">, (Fall, Winter, Spring, or Summer) when the course was completed.
     3.  	Enter the </t>
    </r>
    <r>
      <rPr>
        <b/>
        <sz val="11"/>
        <color theme="1"/>
        <rFont val="Calibri"/>
        <family val="2"/>
        <scheme val="minor"/>
      </rPr>
      <t>year</t>
    </r>
    <r>
      <rPr>
        <sz val="11"/>
        <color theme="1"/>
        <rFont val="Calibri"/>
        <family val="2"/>
        <scheme val="minor"/>
      </rPr>
      <t xml:space="preserve"> of the term.
     4.  	Enter the </t>
    </r>
    <r>
      <rPr>
        <b/>
        <sz val="11"/>
        <color theme="1"/>
        <rFont val="Calibri"/>
        <family val="2"/>
        <scheme val="minor"/>
      </rPr>
      <t>calendar</t>
    </r>
    <r>
      <rPr>
        <sz val="11"/>
        <color theme="1"/>
        <rFont val="Calibri"/>
        <family val="2"/>
        <scheme val="minor"/>
      </rPr>
      <t xml:space="preserve"> type used by the school (Semester, Quarter, etc.).
     5.  	Enter the </t>
    </r>
    <r>
      <rPr>
        <b/>
        <sz val="11"/>
        <color theme="1"/>
        <rFont val="Calibri"/>
        <family val="2"/>
        <scheme val="minor"/>
      </rPr>
      <t>credit</t>
    </r>
    <r>
      <rPr>
        <sz val="11"/>
        <color theme="1"/>
        <rFont val="Calibri"/>
        <family val="2"/>
        <scheme val="minor"/>
      </rPr>
      <t xml:space="preserve"> verified. If you believe the credit was incorrectly verified, enter the correct credit total.
     6.  	Enter the </t>
    </r>
    <r>
      <rPr>
        <b/>
        <sz val="11"/>
        <color theme="1"/>
        <rFont val="Calibri"/>
        <family val="2"/>
        <scheme val="minor"/>
      </rPr>
      <t>grade</t>
    </r>
    <r>
      <rPr>
        <sz val="11"/>
        <color theme="1"/>
        <rFont val="Calibri"/>
        <family val="2"/>
        <scheme val="minor"/>
      </rPr>
      <t xml:space="preserve"> verified. If you believe the grade was incorrectly verified, enter the correct grade.
     7.  	Repeat this process for each course in your GPA inquiry.  Once you enter your first course, a yellow highlighted, cumulative GPA total populates on the right side of the calculator. </t>
    </r>
  </si>
  <si>
    <t xml:space="preserve"> 
Figure 2: Example of Entered Coursework 
</t>
  </si>
  <si>
    <r>
      <rPr>
        <b/>
        <sz val="14"/>
        <color theme="1"/>
        <rFont val="Calibri (Body)_x0000_"/>
      </rPr>
      <t>Troubleshooting</t>
    </r>
    <r>
      <rPr>
        <sz val="11"/>
        <color theme="1"/>
        <rFont val="Calibri"/>
        <family val="2"/>
        <scheme val="minor"/>
      </rPr>
      <t xml:space="preserve">
 The GPA calculator cannot accurately calculate your GPA if all necessary information is not entered. Missing information is highlighted in red. 
Figure 3 shows four examples of missing coursework information.
     1.  	Boston College is missing the </t>
    </r>
    <r>
      <rPr>
        <b/>
        <sz val="11"/>
        <color theme="1"/>
        <rFont val="Calibri"/>
        <family val="2"/>
        <scheme val="minor"/>
      </rPr>
      <t>calendar</t>
    </r>
    <r>
      <rPr>
        <sz val="11"/>
        <color theme="1"/>
        <rFont val="Calibri"/>
        <family val="2"/>
        <scheme val="minor"/>
      </rPr>
      <t xml:space="preserve"> </t>
    </r>
    <r>
      <rPr>
        <b/>
        <sz val="11"/>
        <color theme="1"/>
        <rFont val="Calibri"/>
        <family val="2"/>
        <scheme val="minor"/>
      </rPr>
      <t>type</t>
    </r>
    <r>
      <rPr>
        <sz val="11"/>
        <color theme="1"/>
        <rFont val="Calibri"/>
        <family val="2"/>
        <scheme val="minor"/>
      </rPr>
      <t xml:space="preserve">.
     2.  	Boston University is missing the </t>
    </r>
    <r>
      <rPr>
        <b/>
        <sz val="11"/>
        <color theme="1"/>
        <rFont val="Calibri"/>
        <family val="2"/>
        <scheme val="minor"/>
      </rPr>
      <t>course</t>
    </r>
    <r>
      <rPr>
        <sz val="11"/>
        <color theme="1"/>
        <rFont val="Calibri"/>
        <family val="2"/>
        <scheme val="minor"/>
      </rPr>
      <t xml:space="preserve"> </t>
    </r>
    <r>
      <rPr>
        <b/>
        <sz val="11"/>
        <color theme="1"/>
        <rFont val="Calibri"/>
        <family val="2"/>
        <scheme val="minor"/>
      </rPr>
      <t>title</t>
    </r>
    <r>
      <rPr>
        <sz val="11"/>
        <color theme="1"/>
        <rFont val="Calibri"/>
        <family val="2"/>
        <scheme val="minor"/>
      </rPr>
      <t xml:space="preserve">.
     3.  	Tufts University is missing the </t>
    </r>
    <r>
      <rPr>
        <b/>
        <sz val="11"/>
        <color theme="1"/>
        <rFont val="Calibri"/>
        <family val="2"/>
        <scheme val="minor"/>
      </rPr>
      <t>credit</t>
    </r>
    <r>
      <rPr>
        <sz val="11"/>
        <color theme="1"/>
        <rFont val="Calibri"/>
        <family val="2"/>
        <scheme val="minor"/>
      </rPr>
      <t xml:space="preserve"> </t>
    </r>
    <r>
      <rPr>
        <b/>
        <sz val="11"/>
        <color theme="1"/>
        <rFont val="Calibri"/>
        <family val="2"/>
        <scheme val="minor"/>
      </rPr>
      <t>total</t>
    </r>
    <r>
      <rPr>
        <sz val="11"/>
        <color theme="1"/>
        <rFont val="Calibri"/>
        <family val="2"/>
        <scheme val="minor"/>
      </rPr>
      <t xml:space="preserve">.
     4.  	Harvard University is missing a </t>
    </r>
    <r>
      <rPr>
        <b/>
        <sz val="11"/>
        <color theme="1"/>
        <rFont val="Calibri"/>
        <family val="2"/>
        <scheme val="minor"/>
      </rPr>
      <t>grade</t>
    </r>
    <r>
      <rPr>
        <sz val="11"/>
        <color theme="1"/>
        <rFont val="Calibri"/>
        <family val="2"/>
        <scheme val="minor"/>
      </rPr>
      <t>.
The red highlights will disappear once the necessary information is entered and an accurate cumulative GPA total will populate on the right side of the report. (Figure 2)</t>
    </r>
  </si>
  <si>
    <t xml:space="preserve"> </t>
  </si>
  <si>
    <t xml:space="preserve"> 
Figure 3: Missing Coursework Information 
</t>
  </si>
  <si>
    <r>
      <rPr>
        <b/>
        <sz val="14"/>
        <color theme="1"/>
        <rFont val="Calibri (Body)_x0000_"/>
      </rPr>
      <t>Submitting</t>
    </r>
    <r>
      <rPr>
        <sz val="11"/>
        <color theme="1"/>
        <rFont val="Calibri"/>
        <family val="2"/>
        <scheme val="minor"/>
      </rPr>
      <t xml:space="preserve">
 Once you are done entering your coursework into the GPA calculator, submit your report along with a detailed explanation that includes any discrepancies in grades, credits, or course subjects that you found in the GPA calculation. 
Our verification team will review and respond to your GPA inquiry within 3 business days.                </t>
    </r>
  </si>
  <si>
    <r>
      <rPr>
        <b/>
        <sz val="16"/>
        <color theme="1"/>
        <rFont val="Calibri (Body)_x0000_"/>
      </rPr>
      <t>INSTRUCTIONS</t>
    </r>
    <r>
      <rPr>
        <sz val="11"/>
        <color theme="1"/>
        <rFont val="Calibri"/>
        <family val="2"/>
        <scheme val="minor"/>
      </rPr>
      <t xml:space="preserve">
Use the GPA Calculator tool to calculate your standardized GPA. This tool matches the process that the Centralized Application Service (CAS) uses to calculate your GPA. Please use this tool before contacting Customer Service with GPA inquiries. 
</t>
    </r>
    <r>
      <rPr>
        <b/>
        <sz val="11"/>
        <color theme="1"/>
        <rFont val="Calibri"/>
        <family val="2"/>
        <scheme val="minor"/>
      </rPr>
      <t xml:space="preserve">
</t>
    </r>
    <r>
      <rPr>
        <b/>
        <sz val="14"/>
        <color theme="1"/>
        <rFont val="Calibri (Body)_x0000_"/>
      </rPr>
      <t>Getting Started</t>
    </r>
    <r>
      <rPr>
        <b/>
        <sz val="11"/>
        <color theme="1"/>
        <rFont val="Calibri"/>
        <family val="2"/>
        <scheme val="minor"/>
      </rPr>
      <t xml:space="preserve">
</t>
    </r>
    <r>
      <rPr>
        <sz val="11"/>
        <color theme="1"/>
        <rFont val="Calibri"/>
        <family val="2"/>
        <scheme val="minor"/>
      </rPr>
      <t xml:space="preserve"> To use the GPA calculator, you need:
     •	  Access to your verified application
     •	  A copy of all official transcripts
Note: Before beginning, check that your official transcript(s) correctly report all grades for coursework that you will include in the GPA calculation.  If your school reported a grade incorrectly, contact the school and ask them to send us a corrected, official transcript.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</si>
</sst>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2"/>
      <color theme="1"/>
      <name val="Calibri"/>
      <family val="2"/>
      <scheme val="minor"/>
    </font>
    <font>
      <sz val="11"/>
      <color theme="1"/>
      <name val="Calibri"/>
      <family val="2"/>
      <scheme val="minor"/>
    </font>
    <font>
      <sz val="14"/>
      <color theme="1"/>
      <name val="Calibri"/>
      <family val="2"/>
      <scheme val="minor"/>
    </font>
    <font>
      <sz val="9"/>
      <color theme="1"/>
      <name val="Calibri"/>
      <family val="2"/>
      <scheme val="minor"/>
    </font>
    <font>
      <sz val="12"/>
      <color rgb="FF000000"/>
      <name val="Calibri"/>
    </font>
    <font>
      <b/>
      <sz val="11"/>
      <color theme="1"/>
      <name val="Calibri"/>
      <family val="2"/>
      <scheme val="minor"/>
    </font>
    <font>
      <b/>
      <sz val="16"/>
      <color theme="1"/>
      <name val="Calibri (Body)_x0000_"/>
    </font>
    <font>
      <b/>
      <sz val="14"/>
      <color theme="1"/>
      <name val="Calibri (Body)_x0000_"/>
    </font>
    <font>
      <i/>
      <sz val="11"/>
      <color theme="1"/>
      <name val="Calibri"/>
      <family val="2"/>
      <scheme val="minor"/>
    </font>
  </fonts>
  <fills count="7">
    <fill>
      <patternFill patternType="none"/>
    </fill>
    <fill>
      <patternFill patternType="gray125"/>
    </fill>
    <fill>
      <patternFill patternType="solid">
        <fgColor theme="6" tint="0.39997558519241921"/>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63377788628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000000"/>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46">
    <xf numFmtId="0" fontId="0" fillId="0" borderId="0" xfId="0"/>
    <xf numFmtId="0" fontId="0" fillId="0" borderId="0" xfId="0" applyAlignment="1"/>
    <xf numFmtId="0" fontId="0" fillId="0" borderId="0" xfId="0" applyNumberFormat="1"/>
    <xf numFmtId="0" fontId="3" fillId="2" borderId="1" xfId="1" applyFont="1" applyBorder="1" applyAlignment="1">
      <alignment horizontal="center" vertical="center" wrapText="1"/>
    </xf>
    <xf numFmtId="0" fontId="1" fillId="0" borderId="0" xfId="0" applyFont="1" applyProtection="1">
      <protection locked="0"/>
    </xf>
    <xf numFmtId="2" fontId="0" fillId="0" borderId="0" xfId="0" applyNumberFormat="1"/>
    <xf numFmtId="0" fontId="4" fillId="2" borderId="1" xfId="1" applyFont="1" applyBorder="1" applyAlignment="1">
      <alignment horizontal="center" vertical="center" wrapText="1"/>
    </xf>
    <xf numFmtId="2" fontId="1" fillId="2" borderId="1" xfId="1" applyNumberFormat="1" applyFont="1" applyBorder="1" applyAlignment="1">
      <alignment horizontal="center" vertical="center" wrapText="1"/>
    </xf>
    <xf numFmtId="0" fontId="1" fillId="2" borderId="1" xfId="1" applyFont="1" applyBorder="1" applyAlignment="1">
      <alignment horizontal="center" vertical="center" wrapText="1"/>
    </xf>
    <xf numFmtId="0" fontId="2" fillId="2" borderId="2" xfId="1" applyFont="1" applyBorder="1"/>
    <xf numFmtId="2" fontId="2" fillId="2" borderId="2" xfId="1" applyNumberFormat="1" applyFont="1" applyBorder="1"/>
    <xf numFmtId="2" fontId="2" fillId="2" borderId="3" xfId="1" applyNumberFormat="1" applyFont="1" applyBorder="1"/>
    <xf numFmtId="1" fontId="2" fillId="2" borderId="2" xfId="1" applyNumberFormat="1" applyFont="1" applyBorder="1"/>
    <xf numFmtId="0" fontId="2" fillId="0" borderId="0" xfId="0" applyFont="1" applyProtection="1">
      <protection locked="0"/>
    </xf>
    <xf numFmtId="0" fontId="2" fillId="0" borderId="0" xfId="0" applyFont="1" applyAlignment="1" applyProtection="1">
      <alignment horizontal="center" vertical="center"/>
      <protection locked="0"/>
    </xf>
    <xf numFmtId="0" fontId="2" fillId="0" borderId="0" xfId="0" applyNumberFormat="1" applyFont="1" applyAlignment="1" applyProtection="1">
      <alignment horizontal="center" vertical="center"/>
      <protection locked="0"/>
    </xf>
    <xf numFmtId="1" fontId="2" fillId="2" borderId="1" xfId="1" applyNumberFormat="1" applyFont="1" applyBorder="1"/>
    <xf numFmtId="0" fontId="2" fillId="2" borderId="1" xfId="1" applyFont="1" applyBorder="1"/>
    <xf numFmtId="2" fontId="2" fillId="2" borderId="1" xfId="1" applyNumberFormat="1" applyFont="1" applyBorder="1"/>
    <xf numFmtId="0" fontId="2" fillId="0" borderId="0" xfId="0" applyFont="1"/>
    <xf numFmtId="0" fontId="1" fillId="5" borderId="1" xfId="2" applyFont="1" applyFill="1" applyBorder="1" applyAlignment="1">
      <alignment horizontal="center" vertical="center"/>
    </xf>
    <xf numFmtId="0" fontId="1" fillId="5" borderId="1" xfId="2" applyFont="1" applyFill="1" applyBorder="1" applyAlignment="1">
      <alignment horizontal="center" vertical="center" wrapText="1"/>
    </xf>
    <xf numFmtId="0" fontId="1" fillId="5" borderId="1" xfId="3" applyFont="1" applyFill="1" applyBorder="1" applyAlignment="1">
      <alignment horizontal="center" vertical="center" wrapText="1"/>
    </xf>
    <xf numFmtId="0" fontId="1" fillId="5" borderId="1" xfId="3" applyFont="1" applyFill="1" applyBorder="1" applyAlignment="1">
      <alignment horizontal="center" vertical="center"/>
    </xf>
    <xf numFmtId="0" fontId="0" fillId="0" borderId="0" xfId="0" applyFont="1" applyProtection="1">
      <protection locked="0"/>
    </xf>
    <xf numFmtId="0" fontId="0" fillId="0" borderId="0" xfId="0" applyNumberFormat="1" applyFont="1" applyAlignment="1" applyProtection="1">
      <alignment horizontal="center" vertical="center"/>
      <protection locked="0"/>
    </xf>
    <xf numFmtId="0" fontId="0" fillId="0" borderId="0" xfId="0" applyFont="1" applyAlignment="1" applyProtection="1">
      <alignment horizontal="center" vertical="center"/>
      <protection locked="0"/>
    </xf>
    <xf numFmtId="2" fontId="1" fillId="2" borderId="4" xfId="1" applyNumberFormat="1" applyFont="1" applyBorder="1" applyAlignment="1">
      <alignment horizontal="center" vertical="center" wrapText="1"/>
    </xf>
    <xf numFmtId="0" fontId="4" fillId="2" borderId="5" xfId="1" applyFont="1" applyBorder="1" applyAlignment="1">
      <alignment horizontal="center" vertical="center" wrapText="1"/>
    </xf>
    <xf numFmtId="0" fontId="2" fillId="2" borderId="6" xfId="1" applyFont="1" applyBorder="1"/>
    <xf numFmtId="2" fontId="0" fillId="0" borderId="0" xfId="0" applyNumberFormat="1" applyBorder="1"/>
    <xf numFmtId="0" fontId="0" fillId="0" borderId="0" xfId="0" applyFont="1" applyAlignment="1" applyProtection="1">
      <protection locked="0"/>
    </xf>
    <xf numFmtId="0" fontId="5" fillId="0" borderId="0" xfId="0" applyFont="1" applyAlignment="1" applyProtection="1">
      <protection locked="0"/>
    </xf>
    <xf numFmtId="0" fontId="0" fillId="0" borderId="0" xfId="0" applyFont="1" applyAlignment="1" applyProtection="1">
      <alignment horizontal="right"/>
      <protection locked="0"/>
    </xf>
    <xf numFmtId="0" fontId="0" fillId="0" borderId="0" xfId="0" applyFont="1" applyAlignment="1" applyProtection="1">
      <alignment horizontal="center"/>
      <protection locked="0"/>
    </xf>
    <xf numFmtId="0" fontId="0" fillId="0" borderId="7" xfId="0" applyFont="1" applyBorder="1" applyAlignment="1" applyProtection="1">
      <alignment horizontal="center"/>
      <protection locked="0"/>
    </xf>
    <xf numFmtId="0" fontId="0" fillId="6" borderId="8" xfId="0" applyFill="1" applyBorder="1" applyAlignment="1">
      <alignment wrapText="1"/>
    </xf>
    <xf numFmtId="0" fontId="0" fillId="6" borderId="9" xfId="0" applyFill="1" applyBorder="1" applyAlignment="1">
      <alignment vertical="top" wrapText="1"/>
    </xf>
    <xf numFmtId="0" fontId="0" fillId="6" borderId="0" xfId="0" applyFill="1" applyAlignment="1">
      <alignment wrapText="1"/>
    </xf>
    <xf numFmtId="0" fontId="0" fillId="0" borderId="0" xfId="0" applyAlignment="1">
      <alignment wrapText="1"/>
    </xf>
    <xf numFmtId="0" fontId="0" fillId="6" borderId="10" xfId="0" applyFill="1" applyBorder="1" applyAlignment="1">
      <alignment wrapText="1"/>
    </xf>
    <xf numFmtId="0" fontId="9" fillId="6" borderId="11" xfId="0" applyFont="1" applyFill="1" applyBorder="1" applyAlignment="1">
      <alignment horizontal="center" wrapText="1"/>
    </xf>
    <xf numFmtId="0" fontId="0" fillId="6" borderId="11" xfId="0" applyFill="1" applyBorder="1" applyAlignment="1">
      <alignment vertical="top" wrapText="1"/>
    </xf>
    <xf numFmtId="0" fontId="0" fillId="6" borderId="12" xfId="0" applyFill="1" applyBorder="1" applyAlignment="1">
      <alignment wrapText="1"/>
    </xf>
    <xf numFmtId="0" fontId="0" fillId="6" borderId="13" xfId="0" applyFill="1" applyBorder="1" applyAlignment="1">
      <alignment vertical="top" wrapText="1"/>
    </xf>
    <xf numFmtId="0" fontId="0" fillId="0" borderId="0" xfId="0" applyAlignment="1">
      <alignment horizontal="center"/>
    </xf>
  </cellXfs>
  <cellStyles count="4">
    <cellStyle name="40% - Accent5" xfId="2" builtinId="47"/>
    <cellStyle name="40% - Accent6" xfId="3" builtinId="51"/>
    <cellStyle name="60% - Accent3" xfId="1" builtinId="40"/>
    <cellStyle name="Normal" xfId="0" builtinId="0"/>
  </cellStyles>
  <dxfs count="6">
    <dxf>
      <fill>
        <patternFill>
          <bgColor rgb="FFFF3300"/>
        </patternFill>
      </fill>
    </dxf>
    <dxf>
      <fill>
        <patternFill>
          <bgColor rgb="FFFF3300"/>
        </patternFill>
      </fill>
    </dxf>
    <dxf>
      <fill>
        <patternFill>
          <bgColor rgb="FFFF3300"/>
        </patternFill>
      </fill>
    </dxf>
    <dxf>
      <fill>
        <patternFill>
          <bgColor rgb="FFFF3300"/>
        </patternFill>
      </fill>
    </dxf>
    <dxf>
      <fill>
        <patternFill>
          <bgColor rgb="FFFFC000"/>
        </patternFill>
      </fill>
    </dxf>
    <dxf>
      <fill>
        <patternFill>
          <bgColor rgb="FFFFC000"/>
        </patternFill>
      </fill>
    </dxf>
  </dxfs>
  <tableStyles count="0" defaultTableStyle="TableStyleMedium2" defaultPivotStyle="PivotStyleLight16"/>
  <colors>
    <mruColors>
      <color rgb="FFFF3300"/>
      <color rgb="FFFF6600"/>
      <color rgb="FFC65911"/>
      <color rgb="FFE84A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482190</xdr:colOff>
      <xdr:row>1</xdr:row>
      <xdr:rowOff>254000</xdr:rowOff>
    </xdr:from>
    <xdr:ext cx="11005677" cy="2044700"/>
    <xdr:pic>
      <xdr:nvPicPr>
        <xdr:cNvPr id="2" name="Picture 1">
          <a:extLst>
            <a:ext uri="{FF2B5EF4-FFF2-40B4-BE49-F238E27FC236}">
              <a16:creationId xmlns:a16="http://schemas.microsoft.com/office/drawing/2014/main" id="{EF226D58-1DEF-49C4-9E73-94EF48C4A2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6090" y="377825"/>
          <a:ext cx="11005677" cy="2044700"/>
        </a:xfrm>
        <a:prstGeom prst="rect">
          <a:avLst/>
        </a:prstGeom>
        <a:ln>
          <a:noFill/>
        </a:ln>
        <a:effectLst>
          <a:outerShdw blurRad="292100" dist="139700" dir="2700000" algn="tl" rotWithShape="0">
            <a:srgbClr val="333333">
              <a:alpha val="65000"/>
            </a:srgbClr>
          </a:outerShdw>
        </a:effectLst>
      </xdr:spPr>
    </xdr:pic>
    <xdr:clientData/>
  </xdr:oneCellAnchor>
  <xdr:oneCellAnchor>
    <xdr:from>
      <xdr:col>1</xdr:col>
      <xdr:colOff>577909</xdr:colOff>
      <xdr:row>3</xdr:row>
      <xdr:rowOff>266700</xdr:rowOff>
    </xdr:from>
    <xdr:ext cx="11793194" cy="2336800"/>
    <xdr:pic>
      <xdr:nvPicPr>
        <xdr:cNvPr id="3" name="Picture 2">
          <a:extLst>
            <a:ext uri="{FF2B5EF4-FFF2-40B4-BE49-F238E27FC236}">
              <a16:creationId xmlns:a16="http://schemas.microsoft.com/office/drawing/2014/main" id="{84B5B617-42C2-4F26-8787-BE4255AC9E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01809" y="762000"/>
          <a:ext cx="11793194" cy="2336800"/>
        </a:xfrm>
        <a:prstGeom prst="rect">
          <a:avLst/>
        </a:prstGeom>
        <a:ln>
          <a:noFill/>
        </a:ln>
        <a:effectLst>
          <a:outerShdw blurRad="292100" dist="139700" dir="2700000" algn="tl" rotWithShape="0">
            <a:srgbClr val="333333">
              <a:alpha val="65000"/>
            </a:srgbClr>
          </a:outerShdw>
        </a:effectLst>
      </xdr:spPr>
    </xdr:pic>
    <xdr:clientData/>
  </xdr:oneCellAnchor>
  <xdr:oneCellAnchor>
    <xdr:from>
      <xdr:col>1</xdr:col>
      <xdr:colOff>577909</xdr:colOff>
      <xdr:row>5</xdr:row>
      <xdr:rowOff>430495</xdr:rowOff>
    </xdr:from>
    <xdr:ext cx="11793194" cy="2009210"/>
    <xdr:pic>
      <xdr:nvPicPr>
        <xdr:cNvPr id="4" name="Picture 3">
          <a:extLst>
            <a:ext uri="{FF2B5EF4-FFF2-40B4-BE49-F238E27FC236}">
              <a16:creationId xmlns:a16="http://schemas.microsoft.com/office/drawing/2014/main" id="{E761D06B-B0CB-4901-834E-A7099427308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01809" y="1144870"/>
          <a:ext cx="11793194" cy="2009210"/>
        </a:xfrm>
        <a:prstGeom prst="rect">
          <a:avLst/>
        </a:prstGeom>
        <a:ln>
          <a:noFill/>
        </a:ln>
        <a:effectLst>
          <a:outerShdw blurRad="292100" dist="139700" dir="2700000" algn="tl" rotWithShape="0">
            <a:srgbClr val="333333">
              <a:alpha val="65000"/>
            </a:srgbClr>
          </a:outerShdw>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5DF6-DF1D-462E-97C2-3A0EB6BE409B}">
  <dimension ref="A1:Z30"/>
  <sheetViews>
    <sheetView tabSelected="1" workbookViewId="0">
      <selection activeCell="B1" sqref="B1"/>
    </sheetView>
  </sheetViews>
  <sheetFormatPr defaultColWidth="10.85546875" defaultRowHeight="15"/>
  <cols>
    <col min="1" max="1" width="7.42578125" style="39" customWidth="1"/>
    <col min="2" max="2" width="172.28515625" style="39" customWidth="1"/>
    <col min="3" max="16384" width="10.85546875" style="39"/>
  </cols>
  <sheetData>
    <row r="1" spans="1:26" ht="227.1" customHeight="1">
      <c r="A1" s="36"/>
      <c r="B1" s="37" t="s">
        <v>79</v>
      </c>
      <c r="C1" s="38"/>
      <c r="D1" s="38"/>
      <c r="E1" s="38"/>
      <c r="F1" s="38"/>
      <c r="G1" s="38"/>
      <c r="H1" s="38"/>
      <c r="I1" s="38"/>
      <c r="J1" s="38"/>
      <c r="K1" s="38"/>
      <c r="L1" s="38"/>
      <c r="M1" s="38"/>
      <c r="N1" s="38"/>
      <c r="O1" s="38"/>
      <c r="P1" s="38"/>
      <c r="Q1" s="38"/>
      <c r="R1" s="38"/>
      <c r="S1" s="38"/>
      <c r="T1" s="38"/>
      <c r="U1" s="38"/>
      <c r="V1" s="38"/>
      <c r="W1" s="38"/>
      <c r="X1" s="38"/>
      <c r="Y1" s="38"/>
      <c r="Z1" s="38"/>
    </row>
    <row r="2" spans="1:26" ht="231.95" customHeight="1">
      <c r="A2" s="40"/>
      <c r="B2" s="41" t="s">
        <v>72</v>
      </c>
      <c r="C2" s="38"/>
      <c r="D2" s="38"/>
      <c r="E2" s="38"/>
      <c r="F2" s="38"/>
      <c r="G2" s="38"/>
      <c r="H2" s="38"/>
      <c r="I2" s="38"/>
      <c r="J2" s="38"/>
      <c r="K2" s="38"/>
      <c r="L2" s="38"/>
      <c r="M2" s="38"/>
      <c r="N2" s="38"/>
      <c r="O2" s="38"/>
      <c r="P2" s="38"/>
      <c r="Q2" s="38"/>
      <c r="R2" s="38"/>
      <c r="S2" s="38"/>
      <c r="T2" s="38"/>
      <c r="U2" s="38"/>
      <c r="V2" s="38"/>
      <c r="W2" s="38"/>
      <c r="X2" s="38"/>
      <c r="Y2" s="38"/>
      <c r="Z2" s="38"/>
    </row>
    <row r="3" spans="1:26" ht="171" customHeight="1">
      <c r="A3" s="40"/>
      <c r="B3" s="42" t="s">
        <v>73</v>
      </c>
      <c r="C3" s="38"/>
      <c r="D3" s="38"/>
      <c r="E3" s="38"/>
      <c r="F3" s="38"/>
      <c r="G3" s="38"/>
      <c r="H3" s="38"/>
      <c r="I3" s="38"/>
      <c r="J3" s="38"/>
      <c r="K3" s="38"/>
      <c r="L3" s="38"/>
      <c r="M3" s="38"/>
      <c r="N3" s="38"/>
      <c r="O3" s="38"/>
      <c r="P3" s="38"/>
      <c r="Q3" s="38"/>
      <c r="R3" s="38"/>
      <c r="S3" s="38"/>
      <c r="T3" s="38"/>
      <c r="U3" s="38"/>
      <c r="V3" s="38"/>
      <c r="W3" s="38"/>
      <c r="X3" s="38"/>
      <c r="Y3" s="38"/>
      <c r="Z3" s="38"/>
    </row>
    <row r="4" spans="1:26" ht="261" customHeight="1">
      <c r="A4" s="40"/>
      <c r="B4" s="41" t="s">
        <v>74</v>
      </c>
      <c r="C4" s="38"/>
      <c r="D4" s="38"/>
      <c r="E4" s="38"/>
      <c r="F4" s="38"/>
      <c r="G4" s="38"/>
      <c r="H4" s="38"/>
      <c r="I4" s="38"/>
      <c r="J4" s="38"/>
      <c r="K4" s="38"/>
      <c r="L4" s="38"/>
      <c r="M4" s="38"/>
      <c r="N4" s="38"/>
      <c r="O4" s="38"/>
      <c r="P4" s="38"/>
      <c r="Q4" s="38"/>
      <c r="R4" s="38"/>
      <c r="S4" s="38"/>
      <c r="T4" s="38"/>
      <c r="U4" s="38"/>
      <c r="V4" s="38"/>
      <c r="W4" s="38"/>
      <c r="X4" s="38"/>
      <c r="Y4" s="38"/>
      <c r="Z4" s="38"/>
    </row>
    <row r="5" spans="1:26" ht="180" customHeight="1">
      <c r="A5" s="40"/>
      <c r="B5" s="42" t="s">
        <v>75</v>
      </c>
      <c r="C5" s="38"/>
      <c r="D5" s="38"/>
      <c r="E5" s="38"/>
      <c r="F5" s="38"/>
      <c r="G5" s="38" t="s">
        <v>76</v>
      </c>
      <c r="H5" s="38"/>
      <c r="I5" s="38"/>
      <c r="J5" s="38"/>
      <c r="K5" s="38"/>
      <c r="L5" s="38"/>
      <c r="M5" s="38"/>
      <c r="N5" s="38"/>
      <c r="O5" s="38"/>
      <c r="P5" s="38"/>
      <c r="Q5" s="38"/>
      <c r="R5" s="38"/>
      <c r="S5" s="38"/>
      <c r="T5" s="38"/>
      <c r="U5" s="38"/>
      <c r="V5" s="38"/>
      <c r="W5" s="38"/>
      <c r="X5" s="38"/>
      <c r="Y5" s="38"/>
      <c r="Z5" s="38"/>
    </row>
    <row r="6" spans="1:26" ht="261" customHeight="1">
      <c r="A6" s="40"/>
      <c r="B6" s="41" t="s">
        <v>77</v>
      </c>
      <c r="C6" s="38"/>
      <c r="D6" s="38"/>
      <c r="E6" s="38"/>
      <c r="F6" s="38"/>
      <c r="G6" s="38"/>
      <c r="H6" s="38"/>
      <c r="I6" s="38" t="s">
        <v>76</v>
      </c>
      <c r="J6" s="38"/>
      <c r="K6" s="38"/>
      <c r="L6" s="38"/>
      <c r="M6" s="38"/>
      <c r="N6" s="38"/>
      <c r="O6" s="38"/>
      <c r="P6" s="38"/>
      <c r="Q6" s="38"/>
      <c r="R6" s="38"/>
      <c r="S6" s="38"/>
      <c r="T6" s="38"/>
      <c r="U6" s="38"/>
      <c r="V6" s="38"/>
      <c r="W6" s="38"/>
      <c r="X6" s="38"/>
      <c r="Y6" s="38"/>
      <c r="Z6" s="38"/>
    </row>
    <row r="7" spans="1:26" ht="110.1" customHeight="1" thickBot="1">
      <c r="A7" s="43"/>
      <c r="B7" s="44" t="s">
        <v>78</v>
      </c>
      <c r="C7" s="38"/>
      <c r="D7" s="38"/>
      <c r="E7" s="38"/>
      <c r="F7" s="38"/>
      <c r="G7" s="38" t="s">
        <v>76</v>
      </c>
      <c r="H7" s="38"/>
      <c r="I7" s="38"/>
      <c r="J7" s="38"/>
      <c r="K7" s="38"/>
      <c r="L7" s="38"/>
      <c r="M7" s="38"/>
      <c r="N7" s="38"/>
      <c r="O7" s="38"/>
      <c r="P7" s="38"/>
      <c r="Q7" s="38"/>
      <c r="R7" s="38"/>
      <c r="S7" s="38"/>
      <c r="T7" s="38"/>
      <c r="U7" s="38"/>
      <c r="V7" s="38"/>
      <c r="W7" s="38"/>
      <c r="X7" s="38"/>
      <c r="Y7" s="38"/>
      <c r="Z7" s="38"/>
    </row>
    <row r="8" spans="1:26">
      <c r="A8" s="38"/>
      <c r="B8" s="38"/>
      <c r="C8" s="38"/>
      <c r="D8" s="38"/>
      <c r="E8" s="38"/>
      <c r="F8" s="38"/>
      <c r="G8" s="38"/>
      <c r="H8" s="38"/>
      <c r="I8" s="38"/>
      <c r="J8" s="38"/>
      <c r="K8" s="38"/>
      <c r="L8" s="38"/>
      <c r="M8" s="38"/>
      <c r="N8" s="38"/>
      <c r="O8" s="38"/>
      <c r="P8" s="38"/>
      <c r="Q8" s="38"/>
      <c r="R8" s="38"/>
      <c r="S8" s="38"/>
      <c r="T8" s="38"/>
      <c r="U8" s="38"/>
      <c r="V8" s="38"/>
      <c r="W8" s="38"/>
      <c r="X8" s="38"/>
      <c r="Y8" s="38"/>
      <c r="Z8" s="38"/>
    </row>
    <row r="9" spans="1:26">
      <c r="A9" s="38"/>
      <c r="B9" s="38"/>
      <c r="C9" s="38"/>
      <c r="D9" s="38"/>
      <c r="E9" s="38"/>
      <c r="F9" s="38"/>
      <c r="G9" s="38"/>
      <c r="H9" s="38"/>
      <c r="I9" s="38"/>
      <c r="J9" s="38"/>
      <c r="K9" s="38"/>
      <c r="L9" s="38"/>
      <c r="M9" s="38"/>
      <c r="N9" s="38"/>
      <c r="O9" s="38"/>
      <c r="P9" s="38"/>
      <c r="Q9" s="38"/>
      <c r="R9" s="38"/>
      <c r="S9" s="38"/>
      <c r="T9" s="38"/>
      <c r="U9" s="38"/>
      <c r="V9" s="38"/>
      <c r="W9" s="38"/>
      <c r="X9" s="38"/>
      <c r="Y9" s="38"/>
      <c r="Z9" s="38"/>
    </row>
    <row r="10" spans="1:26">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row>
    <row r="11" spans="1:26">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row>
    <row r="13" spans="1:26">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spans="1:26">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sheetData>
  <sheetProtection algorithmName="SHA-512" hashValue="h9U5zAriLV5UbyRUNYvNWD6aZHBkUojupKbGggCwXvkoSxhIVoVgjBxhdJ4jFI30/3eVNU00CeFxdPXTOM4Ncg==" saltValue="CIPyGSZUNloOIGbDNxZih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A7A9F-78DB-41BB-8D01-7FDC31DAFF60}">
  <dimension ref="A1:AF351"/>
  <sheetViews>
    <sheetView zoomScaleNormal="100" workbookViewId="0">
      <pane ySplit="1" topLeftCell="A2" activePane="bottomLeft" state="frozen"/>
      <selection pane="bottomLeft" activeCell="A2" sqref="A2"/>
    </sheetView>
  </sheetViews>
  <sheetFormatPr defaultRowHeight="15"/>
  <cols>
    <col min="1" max="1" width="18.5703125" customWidth="1"/>
    <col min="2" max="2" width="11" customWidth="1"/>
    <col min="3" max="3" width="7.28515625" customWidth="1"/>
    <col min="4" max="4" width="23.28515625" customWidth="1"/>
    <col min="5" max="5" width="25.85546875" customWidth="1"/>
    <col min="6" max="6" width="13" customWidth="1"/>
    <col min="7" max="7" width="8.7109375" customWidth="1"/>
    <col min="8" max="8" width="21.85546875" customWidth="1"/>
    <col min="9" max="9" width="24" customWidth="1"/>
    <col min="10" max="10" width="23.7109375" style="5" bestFit="1" customWidth="1"/>
    <col min="11" max="11" width="23.85546875" style="5" customWidth="1"/>
    <col min="12" max="12" width="11" style="5" customWidth="1"/>
    <col min="13" max="13" width="9.28515625" style="5" customWidth="1"/>
    <col min="14" max="14" width="10.7109375" style="5" customWidth="1"/>
    <col min="15" max="15" width="7.28515625" style="30" customWidth="1"/>
    <col min="16" max="16" width="8.7109375" hidden="1" customWidth="1"/>
    <col min="17" max="17" width="8.42578125" hidden="1" customWidth="1"/>
    <col min="18" max="18" width="9" hidden="1" customWidth="1"/>
    <col min="19" max="19" width="7.140625" hidden="1" customWidth="1"/>
    <col min="20" max="20" width="11.42578125" style="5" hidden="1" customWidth="1"/>
    <col min="21" max="21" width="14" hidden="1" customWidth="1"/>
    <col min="22" max="22" width="6.7109375" style="5" hidden="1" customWidth="1"/>
    <col min="23" max="23" width="8.28515625" style="5" hidden="1" customWidth="1"/>
    <col min="24" max="24" width="8.42578125" style="5" hidden="1" customWidth="1"/>
    <col min="25" max="25" width="19.85546875" hidden="1" customWidth="1"/>
    <col min="26" max="26" width="8.140625" style="5" hidden="1" customWidth="1"/>
    <col min="27" max="27" width="7.42578125" style="5" hidden="1" customWidth="1"/>
    <col min="28" max="28" width="7" style="5" hidden="1" customWidth="1"/>
    <col min="29" max="29" width="30.85546875" hidden="1" customWidth="1"/>
    <col min="30" max="30" width="8" style="5" hidden="1" customWidth="1"/>
    <col min="31" max="31" width="7.42578125" style="5" hidden="1" customWidth="1"/>
    <col min="32" max="32" width="6.140625" style="5" hidden="1" customWidth="1"/>
  </cols>
  <sheetData>
    <row r="1" spans="1:32" ht="72">
      <c r="A1" s="20" t="s">
        <v>58</v>
      </c>
      <c r="B1" s="21" t="s">
        <v>59</v>
      </c>
      <c r="C1" s="21" t="s">
        <v>60</v>
      </c>
      <c r="D1" s="22" t="s">
        <v>61</v>
      </c>
      <c r="E1" s="23" t="s">
        <v>62</v>
      </c>
      <c r="F1" s="23" t="s">
        <v>63</v>
      </c>
      <c r="G1" s="22" t="s">
        <v>64</v>
      </c>
      <c r="H1" s="8" t="s">
        <v>65</v>
      </c>
      <c r="I1" s="3" t="s">
        <v>66</v>
      </c>
      <c r="J1" s="7" t="s">
        <v>67</v>
      </c>
      <c r="K1" s="7" t="s">
        <v>26</v>
      </c>
      <c r="L1" s="7" t="s">
        <v>68</v>
      </c>
      <c r="M1" s="7" t="s">
        <v>69</v>
      </c>
      <c r="N1" s="27" t="s">
        <v>70</v>
      </c>
      <c r="O1" s="7" t="s">
        <v>71</v>
      </c>
      <c r="P1" s="28" t="s">
        <v>39</v>
      </c>
      <c r="Q1" s="6" t="s">
        <v>54</v>
      </c>
      <c r="R1" s="6" t="s">
        <v>55</v>
      </c>
      <c r="S1" s="6" t="s">
        <v>56</v>
      </c>
      <c r="T1" s="7" t="s">
        <v>57</v>
      </c>
      <c r="U1" s="8" t="s">
        <v>29</v>
      </c>
      <c r="V1" s="7" t="s">
        <v>46</v>
      </c>
      <c r="W1" s="7" t="s">
        <v>40</v>
      </c>
      <c r="X1" s="7" t="s">
        <v>38</v>
      </c>
      <c r="Y1" s="8" t="s">
        <v>43</v>
      </c>
      <c r="Z1" s="7" t="s">
        <v>47</v>
      </c>
      <c r="AA1" s="7" t="s">
        <v>41</v>
      </c>
      <c r="AB1" s="7" t="s">
        <v>42</v>
      </c>
      <c r="AC1" s="8" t="s">
        <v>44</v>
      </c>
      <c r="AD1" s="7" t="s">
        <v>45</v>
      </c>
      <c r="AE1" s="7" t="s">
        <v>30</v>
      </c>
      <c r="AF1" s="7" t="s">
        <v>26</v>
      </c>
    </row>
    <row r="2" spans="1:32" ht="15.75">
      <c r="A2" s="31"/>
      <c r="B2" s="31"/>
      <c r="C2" s="31"/>
      <c r="D2" s="32"/>
      <c r="E2" s="31"/>
      <c r="F2" s="26"/>
      <c r="G2" s="26"/>
      <c r="H2" s="9" t="str">
        <f>IF(AND(ISBLANK(D2),ISBLANK(E2),ISBLANK(F2),ISBLANK(G2)),"",_xlfn.IFS(ISBLANK(D2),"No Calendar Reported",ISBLANK(G2),"No Grade Reported",D2="quarter",VLOOKUP(G2,'Grades '!$A$3:$B$62,2,FALSE),D2="semester",VLOOKUP(G2,'Grades '!$C$3:$D$62,2,FALSE),D2="us semester percentage",VLOOKUP(G2,'Grades '!$G$3:$H$102,2,FALSE),D2="us quarter percentage",VLOOKUP(G2,'Grades '!$E$3:$F$102,2,FALSE),D2="canadian quarter percentage",VLOOKUP(G2,'Grades '!$I$3:$J$102,2,FALSE),D2="canadian semester percentage",VLOOKUP(G2,'Grades '!$K$3:$L$102,2,FALSE)))</f>
        <v/>
      </c>
      <c r="I2" s="9" t="str">
        <f t="shared" ref="I2:I4" si="0">IF(AND(ISBLANK(D2),ISBLANK(E2),ISBLANK(F2),ISBLANK(G2)),"",_xlfn.IFS(D2="","No Calendar Reported",F2="","No Credits Reported",OR(D2="quarter",D2="us quarter percentage",D2="canadian quarter percentage")=TRUE,((F2*0.667)),OR(D2="semester",D2="us semester percentage",D2="canadian semester percentage" ),F2))</f>
        <v/>
      </c>
      <c r="J2" s="10" t="str">
        <f>IF(OR(ISBLANK(D2),ISBLANK(F2),ISBLANK(G2)),"",IF(E2="","No Course Title Reported",H2*I2))</f>
        <v/>
      </c>
      <c r="K2" s="11" t="str">
        <f t="shared" ref="K2:K12" si="1">IFERROR(IF(OR(ISBLANK(D2),ISBLANK(F2),ISBLANK(G2)),"",IF(E2="","No Course Title Reported",J2/I2)),"")</f>
        <v/>
      </c>
      <c r="L2" s="11" t="str">
        <f>IF(T1=0,"TOTAL",IF(AND(M2="",N2="",O2=""),"",))</f>
        <v/>
      </c>
      <c r="M2" s="11" t="str">
        <f>IF($T1=0,SUM(I2:I$2),"")</f>
        <v/>
      </c>
      <c r="N2" s="11" t="str">
        <f>IF($T1=0,SUM(J2:J$2),"")</f>
        <v/>
      </c>
      <c r="O2" s="18" t="str">
        <f>IF(OR(V2="",W2=""),"",IF($T2=0,W2/V2,""))</f>
        <v/>
      </c>
      <c r="P2" s="29" t="str">
        <f>IF(OR(ISBLANK(B2),ISBLANK(C2)),"",VLOOKUP(B2&amp;C2,'Grades '!Q$2:R$285,2,FALSE))</f>
        <v/>
      </c>
      <c r="Q2" s="9" t="str">
        <f>IF(P2="","",COUNTIF(P2:P1000,P2))</f>
        <v/>
      </c>
      <c r="R2" s="9" t="str">
        <f>IF(ISBLANK(A2),"",COUNTIF(A2:A1000,A2))</f>
        <v/>
      </c>
      <c r="S2" s="9" t="str">
        <f>IF(OR(ISBLANK(A2),P2=""),"",COUNTIFS(A2:A1000,A2,P2:P1000,P2))</f>
        <v/>
      </c>
      <c r="T2" s="12">
        <f>IF(K2&gt;=0,IF((OR(T1=0,T1="")),"",(COUNTIF(K2:K1000,("&gt;=0")))),"")</f>
        <v>0</v>
      </c>
      <c r="U2" s="10" t="str">
        <f t="shared" ref="U2:U65" si="2">IF(T1=0,"TOTAL",IF(AND(V2="",W2="",X2=""),"",((IF(Q2&gt;1,"",B2&amp;" "&amp;C2)))))</f>
        <v/>
      </c>
      <c r="V2" s="10" t="str">
        <f>IF($T1=0,SUM(I$2:I$2),IF(OR(E2="",I2="",I2="No Credits Listed"),"",IF($Q2&gt;1,"",SUMIF($P:$P,$P2,$I:$I))))</f>
        <v/>
      </c>
      <c r="W2" s="10" t="str">
        <f>IF($T1=0,SUM(J$2:J$2),IF(OR(E2="",J2=""),"",IF($Q2&gt;1,"",SUMIF($P:$P,$P2,$J:$J))))</f>
        <v/>
      </c>
      <c r="X2" s="10" t="str">
        <f t="shared" ref="X2:X8" si="3">IF(OR(V2="",W2=""),"",IF($T1=0,W2/V2,IF($Q2&gt;1,"",W2/V2)))</f>
        <v/>
      </c>
      <c r="Y2" s="9" t="str">
        <f t="shared" ref="Y2:Y65" si="4">IF(AND(Z2="",AA2="",AB2=""),"",IF(R2&gt;1,"",A2))</f>
        <v/>
      </c>
      <c r="Z2" s="10" t="str">
        <f t="shared" ref="Z2:Z65" si="5">IF(OR(E2="",I2="",I2="No Credits Listed"),"",IF($R2&gt;1,"",SUMIF($A:$A,$A2,I:I)))</f>
        <v/>
      </c>
      <c r="AA2" s="10" t="str">
        <f t="shared" ref="AA2:AA65" si="6">IF(OR(E2="",J2=""),"",IF($R2&gt;1,"",SUMIF($A:$A,$A2,J:J)))</f>
        <v/>
      </c>
      <c r="AB2" s="10" t="str">
        <f>IF(OR(Z2="",AA2=""),"",IF($R2&gt;1,"",AA2/Z2))</f>
        <v/>
      </c>
      <c r="AC2" s="9" t="str">
        <f>IF(AND(AD2="",AE2="",AF2=""),"",IF(S2&gt;1,"",(A2&amp;" "&amp;B2&amp;" "&amp;C2)))</f>
        <v/>
      </c>
      <c r="AD2" s="10" t="str">
        <f>IF(OR(E2="",I2="",I2="No Credits Listed"),"",IF($S2&gt;1,"",SUMIFS(I:I,$A:$A,$A2,$P:$P,$P2)))</f>
        <v/>
      </c>
      <c r="AE2" s="10" t="str">
        <f>IF(OR(E2="",J2=""),"",IF($S2&gt;1,"",SUMIFS(J:J,$A:$A,$A2,$P:$P,$P2)))</f>
        <v/>
      </c>
      <c r="AF2" s="10" t="str">
        <f>IF(OR(AD2="",AE2=""),"",IF($S2&gt;1,"",AE2/AD2))</f>
        <v/>
      </c>
    </row>
    <row r="3" spans="1:32" ht="15.75">
      <c r="A3" s="31"/>
      <c r="B3" s="31"/>
      <c r="C3" s="31"/>
      <c r="D3" s="32"/>
      <c r="E3" s="31"/>
      <c r="F3" s="26"/>
      <c r="G3" s="26"/>
      <c r="H3" s="9" t="str">
        <f>IF(AND(ISBLANK(D3),ISBLANK(E3),ISBLANK(F3),ISBLANK(G3)),"",_xlfn.IFS(ISBLANK(D3),"No Calendar Reported",ISBLANK(G3),"No Grade Reported",D3="quarter",VLOOKUP(G3,'Grades '!$A$3:$B$62,2,FALSE),D3="semester",VLOOKUP(G3,'Grades '!$C$3:$D$62,2,FALSE),D3="us semester percentage",VLOOKUP(G3,'Grades '!$G$3:$H$102,2,FALSE),D3="us quarter percentage",VLOOKUP(G3,'Grades '!$E$3:$F$102,2,FALSE),D3="canadian quarter percentage",VLOOKUP(G3,'Grades '!$I$3:$J$102,2,FALSE),D3="canadian semester percentage",VLOOKUP(G3,'Grades '!$K$3:$L$102,2,FALSE)))</f>
        <v/>
      </c>
      <c r="I3" s="9" t="str">
        <f t="shared" si="0"/>
        <v/>
      </c>
      <c r="J3" s="10" t="str">
        <f t="shared" ref="J3:J66" si="7">IF(OR(ISBLANK(D3),ISBLANK(F3),ISBLANK(G3)),"",IF(E3="","No Course Title Reported",H3*I3))</f>
        <v/>
      </c>
      <c r="K3" s="11" t="str">
        <f t="shared" si="1"/>
        <v/>
      </c>
      <c r="L3" s="11" t="str">
        <f>IF(T1=0,"TOTAL",IF(AND(M3="",N3="",O3=""),"",))</f>
        <v/>
      </c>
      <c r="M3" s="11" t="str">
        <f>IF($T1=0,SUM(I2:I$2),"")</f>
        <v/>
      </c>
      <c r="N3" s="11" t="str">
        <f>IF($T1=0,SUM(J$2:J3),"")</f>
        <v/>
      </c>
      <c r="O3" s="18" t="str">
        <f>IF(OR(V3="",W3=""),"",IF($T2=1,W3/V3,""))</f>
        <v/>
      </c>
      <c r="P3" s="29" t="str">
        <f>IF(OR(ISBLANK(B3),ISBLANK(C3)),"",VLOOKUP(B3&amp;C3,'Grades '!Q$2:R$285,2,FALSE))</f>
        <v/>
      </c>
      <c r="Q3" s="9" t="str">
        <f t="shared" ref="Q3:Q66" si="8">IF(P3="","",COUNTIF(P3:P1001,P3))</f>
        <v/>
      </c>
      <c r="R3" s="9" t="str">
        <f t="shared" ref="R3:R66" si="9">IF(ISBLANK(A3),"",COUNTIF(A3:A1001,A3))</f>
        <v/>
      </c>
      <c r="S3" s="9" t="str">
        <f t="shared" ref="S3:S66" si="10">IF(OR(ISBLANK(A3),P3=""),"",COUNTIFS(A3:A1001,A3,P3:P1001,P3))</f>
        <v/>
      </c>
      <c r="T3" s="16" t="str">
        <f t="shared" ref="T3:T66" si="11">IF(K3&gt;=0,IF((OR(T2=0,T2="")),"",(COUNTIF(K3:K1001,("&gt;=0")))),"")</f>
        <v/>
      </c>
      <c r="U3" s="10" t="str">
        <f>IF(T1=0,"TOTAL",IF(AND(V3="",W3="",X3=""),"",((IF(Q3&gt;1,"",B3&amp;" "&amp;C3)))))</f>
        <v/>
      </c>
      <c r="V3" s="10" t="str">
        <f>IF($T1=0,SUM(I$2:I$2),IF(OR(E3="",I3="",I3="No Credits Listed"),"",IF($Q3&gt;1,"",SUMIF($P:$P,$P3,$I:$I))))</f>
        <v/>
      </c>
      <c r="W3" s="10" t="str">
        <f>IF($T1=0,SUM(J$2:J$2),IF(OR(E3="",J3=""),"",IF($Q3&gt;1,"",SUMIF($P:$P,$P3,$J:$J))))</f>
        <v/>
      </c>
      <c r="X3" s="10" t="str">
        <f t="shared" si="3"/>
        <v/>
      </c>
      <c r="Y3" s="9" t="str">
        <f t="shared" si="4"/>
        <v/>
      </c>
      <c r="Z3" s="10" t="str">
        <f t="shared" si="5"/>
        <v/>
      </c>
      <c r="AA3" s="10" t="str">
        <f t="shared" si="6"/>
        <v/>
      </c>
      <c r="AB3" s="10" t="str">
        <f t="shared" ref="AB3:AB66" si="12">IF(OR(Z3="",AA3=""),"",IF($R3&gt;1,"",AA3/Z3))</f>
        <v/>
      </c>
      <c r="AC3" s="17" t="str">
        <f t="shared" ref="AC3:AC66" si="13">IF(AND(AD3="",AE3="",AF3=""),"",IF(S3&gt;1,"",(A3&amp;" "&amp;B3&amp;" "&amp;C3)))</f>
        <v/>
      </c>
      <c r="AD3" s="18" t="str">
        <f t="shared" ref="AD3:AD66" si="14">IF(OR(E3="",I3="",I3="No Credits Listed"),"",IF($S3&gt;1,"",SUMIFS(I:I,$A:$A,$A3,$P:$P,$P3)))</f>
        <v/>
      </c>
      <c r="AE3" s="18" t="str">
        <f t="shared" ref="AE3:AE66" si="15">IF(OR(E3="",J3=""),"",IF($S3&gt;1,"",SUMIFS(J:J,$A:$A,$A3,$P:$P,$P3)))</f>
        <v/>
      </c>
      <c r="AF3" s="18" t="str">
        <f t="shared" ref="AF3:AF66" si="16">IF(OR(AD3="",AE3=""),"",IF($S3&gt;1,"",AE3/AD3))</f>
        <v/>
      </c>
    </row>
    <row r="4" spans="1:32" ht="15.75">
      <c r="A4" s="31"/>
      <c r="B4" s="31"/>
      <c r="C4" s="31"/>
      <c r="D4" s="32"/>
      <c r="E4" s="31"/>
      <c r="F4" s="26"/>
      <c r="G4" s="26"/>
      <c r="H4" s="9" t="str">
        <f>IF(AND(ISBLANK(D4),ISBLANK(E4),ISBLANK(F4),ISBLANK(G4)),"",_xlfn.IFS(ISBLANK(D4),"No Calendar Reported",ISBLANK(G4),"No Grade Reported",D4="quarter",VLOOKUP(G4,'Grades '!$A$3:$B$62,2,FALSE),D4="semester",VLOOKUP(G4,'Grades '!$C$3:$D$62,2,FALSE),D4="us semester percentage",VLOOKUP(G4,'Grades '!$G$3:$H$102,2,FALSE),D4="us quarter percentage",VLOOKUP(G4,'Grades '!$E$3:$F$102,2,FALSE),D4="canadian quarter percentage",VLOOKUP(G4,'Grades '!$I$3:$J$102,2,FALSE),D4="canadian semester percentage",VLOOKUP(G4,'Grades '!$K$3:$L$102,2,FALSE)))</f>
        <v/>
      </c>
      <c r="I4" s="9" t="str">
        <f t="shared" si="0"/>
        <v/>
      </c>
      <c r="J4" s="10" t="str">
        <f t="shared" si="7"/>
        <v/>
      </c>
      <c r="K4" s="11" t="str">
        <f t="shared" si="1"/>
        <v/>
      </c>
      <c r="L4" s="11" t="str">
        <f>IF(T3=0,"TOTAL",IF(AND(M4="",N4="",O4=""),"",))</f>
        <v/>
      </c>
      <c r="M4" s="11" t="str">
        <f>IF($T3=0,SUM(I$2:I2),"")</f>
        <v/>
      </c>
      <c r="N4" s="11" t="str">
        <f>IF($T3=0,SUM(J$2:J4),"")</f>
        <v/>
      </c>
      <c r="O4" s="18" t="str">
        <f t="shared" ref="O4:O65" si="17">IF(OR(V4="",W4=""),"",IF($T3=0,W4/V4,""))</f>
        <v/>
      </c>
      <c r="P4" s="29" t="str">
        <f>IF(OR(ISBLANK(B4),ISBLANK(C4)),"",VLOOKUP(B4&amp;C4,'Grades '!Q$2:R$285,2,FALSE))</f>
        <v/>
      </c>
      <c r="Q4" s="9" t="str">
        <f t="shared" si="8"/>
        <v/>
      </c>
      <c r="R4" s="9" t="str">
        <f t="shared" si="9"/>
        <v/>
      </c>
      <c r="S4" s="9" t="str">
        <f t="shared" si="10"/>
        <v/>
      </c>
      <c r="T4" s="16" t="str">
        <f t="shared" si="11"/>
        <v/>
      </c>
      <c r="U4" s="10" t="str">
        <f t="shared" si="2"/>
        <v/>
      </c>
      <c r="V4" s="10" t="str">
        <f>IF($T3=0,SUM(I$2:I2),IF(OR(E4="",I4="",I4="No Credits Listed"),"",IF($Q4&gt;1,"",SUMIF($P:$P,$P4,$I:$I))))</f>
        <v/>
      </c>
      <c r="W4" s="10" t="str">
        <f>IF($T3=0,SUM(J$2:J2),IF(OR(E4="",J4=""),"",IF($Q4&gt;1,"",SUMIF($P:$P,$P4,$J:$J))))</f>
        <v/>
      </c>
      <c r="X4" s="10" t="str">
        <f t="shared" si="3"/>
        <v/>
      </c>
      <c r="Y4" s="9" t="str">
        <f t="shared" si="4"/>
        <v/>
      </c>
      <c r="Z4" s="10" t="str">
        <f t="shared" si="5"/>
        <v/>
      </c>
      <c r="AA4" s="10" t="str">
        <f t="shared" si="6"/>
        <v/>
      </c>
      <c r="AB4" s="10" t="str">
        <f t="shared" si="12"/>
        <v/>
      </c>
      <c r="AC4" s="17" t="str">
        <f t="shared" si="13"/>
        <v/>
      </c>
      <c r="AD4" s="18" t="str">
        <f t="shared" si="14"/>
        <v/>
      </c>
      <c r="AE4" s="18" t="str">
        <f t="shared" si="15"/>
        <v/>
      </c>
      <c r="AF4" s="18" t="str">
        <f t="shared" si="16"/>
        <v/>
      </c>
    </row>
    <row r="5" spans="1:32" ht="15.75">
      <c r="A5" s="31"/>
      <c r="B5" s="31"/>
      <c r="C5" s="31"/>
      <c r="D5" s="32"/>
      <c r="E5" s="31"/>
      <c r="F5" s="26"/>
      <c r="G5" s="26"/>
      <c r="H5" s="9" t="str">
        <f>IF(AND(ISBLANK(D5),ISBLANK(E5),ISBLANK(F5),ISBLANK(G5)),"",_xlfn.IFS(ISBLANK(D5),"No Calendar Reported",ISBLANK(G5),"No Grade Reported",D5="quarter",VLOOKUP(G5,'Grades '!$A$3:$B$62,2,FALSE),D5="semester",VLOOKUP(G5,'Grades '!$C$3:$D$62,2,FALSE),D5="us semester percentage",VLOOKUP(G5,'Grades '!$G$3:$H$102,2,FALSE),D5="us quarter percentage",VLOOKUP(G5,'Grades '!$E$3:$F$102,2,FALSE),D5="canadian quarter percentage",VLOOKUP(G5,'Grades '!$I$3:$J$102,2,FALSE),D5="canadian semester percentage",VLOOKUP(G5,'Grades '!$K$3:$L$102,2,FALSE)))</f>
        <v/>
      </c>
      <c r="I5" s="9" t="str">
        <f>IF(AND(ISBLANK(D5),ISBLANK(E5),ISBLANK(F5),ISBLANK(G5)),"",_xlfn.IFS(D5="","No Calendar Reported",F5="","No Credits Reported",OR(D5="quarter",D5="us quarter percentage",D5="canadian quarter percentage")=TRUE,((F5*0.667)),OR(D5="semester",D5="us semester percentage",D5="canadian semester percentage" ),F5))</f>
        <v/>
      </c>
      <c r="J5" s="10" t="str">
        <f t="shared" si="7"/>
        <v/>
      </c>
      <c r="K5" s="11" t="str">
        <f t="shared" si="1"/>
        <v/>
      </c>
      <c r="L5" s="11" t="str">
        <f t="shared" ref="L5:L68" si="18">IF(T4=0,"TOTAL",IF(AND(M5="",N5="",O5=""),"",))</f>
        <v/>
      </c>
      <c r="M5" s="11" t="str">
        <f>IF($T4=0,SUM(I$2:I3),"")</f>
        <v/>
      </c>
      <c r="N5" s="11" t="str">
        <f>IF($T4=0,SUM(J$2:J5),"")</f>
        <v/>
      </c>
      <c r="O5" s="18" t="str">
        <f t="shared" si="17"/>
        <v/>
      </c>
      <c r="P5" s="29" t="str">
        <f>IF(OR(ISBLANK(B5),ISBLANK(C5)),"",VLOOKUP(B5&amp;C5,'Grades '!Q$2:R$285,2,FALSE))</f>
        <v/>
      </c>
      <c r="Q5" s="9" t="str">
        <f t="shared" si="8"/>
        <v/>
      </c>
      <c r="R5" s="9" t="str">
        <f t="shared" si="9"/>
        <v/>
      </c>
      <c r="S5" s="9" t="str">
        <f t="shared" si="10"/>
        <v/>
      </c>
      <c r="T5" s="16" t="str">
        <f t="shared" si="11"/>
        <v/>
      </c>
      <c r="U5" s="10" t="str">
        <f t="shared" si="2"/>
        <v/>
      </c>
      <c r="V5" s="10" t="str">
        <f>IF($T4=0,SUM(I$2:I3),IF(OR(E5="",I5="",I5="No Credits Listed"),"",IF($Q5&gt;1,"",SUMIF($P:$P,$P5,$I:$I))))</f>
        <v/>
      </c>
      <c r="W5" s="10" t="str">
        <f>IF($T4=0,SUM(J$2:J3),IF(OR(E5="",J5=""),"",IF($Q5&gt;1,"",SUMIF($P:$P,$P5,$J:$J))))</f>
        <v/>
      </c>
      <c r="X5" s="10" t="str">
        <f t="shared" si="3"/>
        <v/>
      </c>
      <c r="Y5" s="9" t="str">
        <f t="shared" si="4"/>
        <v/>
      </c>
      <c r="Z5" s="10" t="str">
        <f t="shared" si="5"/>
        <v/>
      </c>
      <c r="AA5" s="10" t="str">
        <f t="shared" si="6"/>
        <v/>
      </c>
      <c r="AB5" s="10" t="str">
        <f t="shared" si="12"/>
        <v/>
      </c>
      <c r="AC5" s="17" t="str">
        <f t="shared" si="13"/>
        <v/>
      </c>
      <c r="AD5" s="18" t="str">
        <f t="shared" si="14"/>
        <v/>
      </c>
      <c r="AE5" s="18" t="str">
        <f t="shared" si="15"/>
        <v/>
      </c>
      <c r="AF5" s="18" t="str">
        <f t="shared" si="16"/>
        <v/>
      </c>
    </row>
    <row r="6" spans="1:32" ht="15.75">
      <c r="A6" s="31"/>
      <c r="B6" s="31"/>
      <c r="C6" s="31"/>
      <c r="D6" s="32"/>
      <c r="E6" s="31"/>
      <c r="F6" s="26"/>
      <c r="G6" s="26"/>
      <c r="H6" s="9" t="str">
        <f>IF(AND(ISBLANK(D6),ISBLANK(E6),ISBLANK(F6),ISBLANK(G6)),"",_xlfn.IFS(ISBLANK(D6),"No Calendar Reported",ISBLANK(G6),"No Grade Reported",D6="quarter",VLOOKUP(G6,'Grades '!$A$3:$B$62,2,FALSE),D6="semester",VLOOKUP(G6,'Grades '!$C$3:$D$62,2,FALSE),D6="us semester percentage",VLOOKUP(G6,'Grades '!$G$3:$H$102,2,FALSE),D6="us quarter percentage",VLOOKUP(G6,'Grades '!$E$3:$F$102,2,FALSE),D6="canadian quarter percentage",VLOOKUP(G6,'Grades '!$I$3:$J$102,2,FALSE),D6="canadian semester percentage",VLOOKUP(G6,'Grades '!$K$3:$L$102,2,FALSE)))</f>
        <v/>
      </c>
      <c r="I6" s="9" t="str">
        <f t="shared" ref="I6:I69" si="19">IF(AND(ISBLANK(D6),ISBLANK(E6),ISBLANK(F6),ISBLANK(G6)),"",_xlfn.IFS(D6="","No Calendar Reported",F6="","No Credits Reported",OR(D6="quarter",D6="us quarter percentage",D6="canadian quarter percentage")=TRUE,((F6*0.667)),OR(D6="semester",D6="us semester percentage",D6="canadian semester percentage" ),F6))</f>
        <v/>
      </c>
      <c r="J6" s="10" t="str">
        <f t="shared" si="7"/>
        <v/>
      </c>
      <c r="K6" s="11" t="str">
        <f t="shared" si="1"/>
        <v/>
      </c>
      <c r="L6" s="11" t="str">
        <f t="shared" si="18"/>
        <v/>
      </c>
      <c r="M6" s="11" t="str">
        <f>IF($T5=0,SUM(I$2:I4),"")</f>
        <v/>
      </c>
      <c r="N6" s="11" t="str">
        <f>IF($T5=0,SUM(J$2:J6),"")</f>
        <v/>
      </c>
      <c r="O6" s="18" t="str">
        <f t="shared" si="17"/>
        <v/>
      </c>
      <c r="P6" s="29" t="str">
        <f>IF(OR(ISBLANK(B6),ISBLANK(C6)),"",VLOOKUP(B6&amp;C6,'Grades '!Q$2:R$285,2,FALSE))</f>
        <v/>
      </c>
      <c r="Q6" s="9" t="str">
        <f t="shared" si="8"/>
        <v/>
      </c>
      <c r="R6" s="9" t="str">
        <f t="shared" si="9"/>
        <v/>
      </c>
      <c r="S6" s="9" t="str">
        <f t="shared" si="10"/>
        <v/>
      </c>
      <c r="T6" s="16" t="str">
        <f t="shared" si="11"/>
        <v/>
      </c>
      <c r="U6" s="10" t="str">
        <f t="shared" si="2"/>
        <v/>
      </c>
      <c r="V6" s="10" t="str">
        <f>IF($T5=0,SUM(I$2:I4),IF(OR(E6="",I6="",I6="No Credits Listed"),"",IF($Q6&gt;1,"",SUMIF($P:$P,$P6,$I:$I))))</f>
        <v/>
      </c>
      <c r="W6" s="10" t="str">
        <f>IF($T5=0,SUM(J$2:J4),IF(OR(E6="",J6=""),"",IF($Q6&gt;1,"",SUMIF($P:$P,$P6,$J:$J))))</f>
        <v/>
      </c>
      <c r="X6" s="10" t="str">
        <f t="shared" si="3"/>
        <v/>
      </c>
      <c r="Y6" s="9" t="str">
        <f t="shared" si="4"/>
        <v/>
      </c>
      <c r="Z6" s="10" t="str">
        <f t="shared" si="5"/>
        <v/>
      </c>
      <c r="AA6" s="10" t="str">
        <f t="shared" si="6"/>
        <v/>
      </c>
      <c r="AB6" s="10" t="str">
        <f t="shared" si="12"/>
        <v/>
      </c>
      <c r="AC6" s="17" t="str">
        <f t="shared" si="13"/>
        <v/>
      </c>
      <c r="AD6" s="18" t="str">
        <f t="shared" si="14"/>
        <v/>
      </c>
      <c r="AE6" s="18" t="str">
        <f t="shared" si="15"/>
        <v/>
      </c>
      <c r="AF6" s="18" t="str">
        <f t="shared" si="16"/>
        <v/>
      </c>
    </row>
    <row r="7" spans="1:32" ht="15.75">
      <c r="A7" s="31"/>
      <c r="B7" s="31"/>
      <c r="C7" s="31"/>
      <c r="D7" s="32"/>
      <c r="E7" s="31"/>
      <c r="F7" s="26"/>
      <c r="G7" s="26"/>
      <c r="H7" s="9" t="str">
        <f>IF(AND(ISBLANK(D7),ISBLANK(E7),ISBLANK(F7),ISBLANK(G7)),"",_xlfn.IFS(ISBLANK(D7),"No Calendar Reported",ISBLANK(G7),"No Grade Reported",D7="quarter",VLOOKUP(G7,'Grades '!$A$3:$B$62,2,FALSE),D7="semester",VLOOKUP(G7,'Grades '!$C$3:$D$62,2,FALSE),D7="us semester percentage",VLOOKUP(G7,'Grades '!$G$3:$H$102,2,FALSE),D7="us quarter percentage",VLOOKUP(G7,'Grades '!$E$3:$F$102,2,FALSE),D7="canadian quarter percentage",VLOOKUP(G7,'Grades '!$I$3:$J$102,2,FALSE),D7="canadian semester percentage",VLOOKUP(G7,'Grades '!$K$3:$L$102,2,FALSE)))</f>
        <v/>
      </c>
      <c r="I7" s="9" t="str">
        <f t="shared" si="19"/>
        <v/>
      </c>
      <c r="J7" s="10" t="str">
        <f t="shared" si="7"/>
        <v/>
      </c>
      <c r="K7" s="11" t="str">
        <f t="shared" si="1"/>
        <v/>
      </c>
      <c r="L7" s="11" t="str">
        <f t="shared" si="18"/>
        <v/>
      </c>
      <c r="M7" s="11" t="str">
        <f>IF($T6=0,SUM(I$2:I5),"")</f>
        <v/>
      </c>
      <c r="N7" s="11" t="str">
        <f>IF($T6=0,SUM(J$2:J7),"")</f>
        <v/>
      </c>
      <c r="O7" s="18" t="str">
        <f t="shared" si="17"/>
        <v/>
      </c>
      <c r="P7" s="29" t="str">
        <f>IF(OR(ISBLANK(B7),ISBLANK(C7)),"",VLOOKUP(B7&amp;C7,'Grades '!Q$2:R$285,2,FALSE))</f>
        <v/>
      </c>
      <c r="Q7" s="9" t="str">
        <f t="shared" si="8"/>
        <v/>
      </c>
      <c r="R7" s="9" t="str">
        <f t="shared" si="9"/>
        <v/>
      </c>
      <c r="S7" s="9" t="str">
        <f t="shared" si="10"/>
        <v/>
      </c>
      <c r="T7" s="16" t="str">
        <f t="shared" si="11"/>
        <v/>
      </c>
      <c r="U7" s="10" t="str">
        <f t="shared" si="2"/>
        <v/>
      </c>
      <c r="V7" s="10" t="str">
        <f>IF($T6=0,SUM(I$2:I5),IF(OR(E7="",I7="",I7="No Credits Listed"),"",IF($Q7&gt;1,"",SUMIF($P:$P,$P7,$I:$I))))</f>
        <v/>
      </c>
      <c r="W7" s="10" t="str">
        <f>IF($T6=0,SUM(J$2:J5),IF(OR(E7="",J7=""),"",IF($Q7&gt;1,"",SUMIF($P:$P,$P7,$J:$J))))</f>
        <v/>
      </c>
      <c r="X7" s="10" t="str">
        <f t="shared" si="3"/>
        <v/>
      </c>
      <c r="Y7" s="9" t="str">
        <f t="shared" si="4"/>
        <v/>
      </c>
      <c r="Z7" s="10" t="str">
        <f t="shared" si="5"/>
        <v/>
      </c>
      <c r="AA7" s="10" t="str">
        <f t="shared" si="6"/>
        <v/>
      </c>
      <c r="AB7" s="10" t="str">
        <f t="shared" si="12"/>
        <v/>
      </c>
      <c r="AC7" s="17" t="str">
        <f t="shared" si="13"/>
        <v/>
      </c>
      <c r="AD7" s="18" t="str">
        <f t="shared" si="14"/>
        <v/>
      </c>
      <c r="AE7" s="18" t="str">
        <f t="shared" si="15"/>
        <v/>
      </c>
      <c r="AF7" s="18" t="str">
        <f t="shared" si="16"/>
        <v/>
      </c>
    </row>
    <row r="8" spans="1:32" ht="15.75">
      <c r="A8" s="31"/>
      <c r="B8" s="31"/>
      <c r="C8" s="31"/>
      <c r="D8" s="32"/>
      <c r="E8" s="31"/>
      <c r="F8" s="26"/>
      <c r="G8" s="26"/>
      <c r="H8" s="9" t="str">
        <f>IF(AND(ISBLANK(D8),ISBLANK(E8),ISBLANK(F8),ISBLANK(G8)),"",_xlfn.IFS(ISBLANK(D8),"No Calendar Reported",ISBLANK(G8),"No Grade Reported",D8="quarter",VLOOKUP(G8,'Grades '!$A$3:$B$62,2,FALSE),D8="semester",VLOOKUP(G8,'Grades '!$C$3:$D$62,2,FALSE),D8="us semester percentage",VLOOKUP(G8,'Grades '!$G$3:$H$102,2,FALSE),D8="us quarter percentage",VLOOKUP(G8,'Grades '!$E$3:$F$102,2,FALSE),D8="canadian quarter percentage",VLOOKUP(G8,'Grades '!$I$3:$J$102,2,FALSE),D8="canadian semester percentage",VLOOKUP(G8,'Grades '!$K$3:$L$102,2,FALSE)))</f>
        <v/>
      </c>
      <c r="I8" s="9" t="str">
        <f t="shared" si="19"/>
        <v/>
      </c>
      <c r="J8" s="10" t="str">
        <f t="shared" si="7"/>
        <v/>
      </c>
      <c r="K8" s="11" t="str">
        <f t="shared" si="1"/>
        <v/>
      </c>
      <c r="L8" s="11" t="str">
        <f t="shared" si="18"/>
        <v/>
      </c>
      <c r="M8" s="11" t="str">
        <f>IF($T7=0,SUM(I$2:I6),"")</f>
        <v/>
      </c>
      <c r="N8" s="11" t="str">
        <f>IF($T7=0,SUM(J$2:J8),"")</f>
        <v/>
      </c>
      <c r="O8" s="18" t="str">
        <f t="shared" si="17"/>
        <v/>
      </c>
      <c r="P8" s="29" t="str">
        <f>IF(OR(ISBLANK(B8),ISBLANK(C8)),"",VLOOKUP(B8&amp;C8,'Grades '!Q$2:R$285,2,FALSE))</f>
        <v/>
      </c>
      <c r="Q8" s="9" t="str">
        <f t="shared" si="8"/>
        <v/>
      </c>
      <c r="R8" s="9" t="str">
        <f t="shared" si="9"/>
        <v/>
      </c>
      <c r="S8" s="9" t="str">
        <f t="shared" si="10"/>
        <v/>
      </c>
      <c r="T8" s="16" t="str">
        <f t="shared" si="11"/>
        <v/>
      </c>
      <c r="U8" s="10" t="str">
        <f t="shared" si="2"/>
        <v/>
      </c>
      <c r="V8" s="10" t="str">
        <f>IF($T7=0,SUM(I$2:I6),IF(OR(E8="",I8="",I8="No Credits Listed"),"",IF($Q8&gt;1,"",SUMIF($P:$P,$P8,$I:$I))))</f>
        <v/>
      </c>
      <c r="W8" s="10" t="str">
        <f>IF($T7=0,SUM(J$2:J6),IF(OR(E8="",J8=""),"",IF($Q8&gt;1,"",SUMIF($P:$P,$P8,$J:$J))))</f>
        <v/>
      </c>
      <c r="X8" s="10" t="str">
        <f t="shared" si="3"/>
        <v/>
      </c>
      <c r="Y8" s="9" t="str">
        <f t="shared" si="4"/>
        <v/>
      </c>
      <c r="Z8" s="10" t="str">
        <f t="shared" si="5"/>
        <v/>
      </c>
      <c r="AA8" s="10" t="str">
        <f t="shared" si="6"/>
        <v/>
      </c>
      <c r="AB8" s="10" t="str">
        <f t="shared" si="12"/>
        <v/>
      </c>
      <c r="AC8" s="17" t="str">
        <f t="shared" si="13"/>
        <v/>
      </c>
      <c r="AD8" s="18" t="str">
        <f t="shared" si="14"/>
        <v/>
      </c>
      <c r="AE8" s="18" t="str">
        <f t="shared" si="15"/>
        <v/>
      </c>
      <c r="AF8" s="18" t="str">
        <f t="shared" si="16"/>
        <v/>
      </c>
    </row>
    <row r="9" spans="1:32" ht="15.75">
      <c r="A9" s="31"/>
      <c r="B9" s="31"/>
      <c r="C9" s="31"/>
      <c r="D9" s="32"/>
      <c r="E9" s="31"/>
      <c r="F9" s="26"/>
      <c r="G9" s="26"/>
      <c r="H9" s="9" t="str">
        <f>IF(AND(ISBLANK(D9),ISBLANK(E9),ISBLANK(F9),ISBLANK(G9)),"",_xlfn.IFS(ISBLANK(D9),"No Calendar Reported",ISBLANK(G9),"No Grade Reported",D9="quarter",VLOOKUP(G9,'Grades '!$A$3:$B$62,2,FALSE),D9="semester",VLOOKUP(G9,'Grades '!$C$3:$D$62,2,FALSE),D9="us semester percentage",VLOOKUP(G9,'Grades '!$G$3:$H$102,2,FALSE),D9="us quarter percentage",VLOOKUP(G9,'Grades '!$E$3:$F$102,2,FALSE),D9="canadian quarter percentage",VLOOKUP(G9,'Grades '!$I$3:$J$102,2,FALSE),D9="canadian semester percentage",VLOOKUP(G9,'Grades '!$K$3:$L$102,2,FALSE)))</f>
        <v/>
      </c>
      <c r="I9" s="9" t="str">
        <f t="shared" si="19"/>
        <v/>
      </c>
      <c r="J9" s="10" t="str">
        <f t="shared" si="7"/>
        <v/>
      </c>
      <c r="K9" s="11" t="str">
        <f t="shared" si="1"/>
        <v/>
      </c>
      <c r="L9" s="11" t="str">
        <f t="shared" si="18"/>
        <v/>
      </c>
      <c r="M9" s="11" t="str">
        <f>IF($T8=0,SUM(I$2:I7),"")</f>
        <v/>
      </c>
      <c r="N9" s="11" t="str">
        <f>IF($T8=0,SUM(J$2:J9),"")</f>
        <v/>
      </c>
      <c r="O9" s="18" t="str">
        <f t="shared" si="17"/>
        <v/>
      </c>
      <c r="P9" s="29" t="str">
        <f>IF(OR(ISBLANK(B9),ISBLANK(C9)),"",VLOOKUP(B9&amp;C9,'Grades '!Q$2:R$285,2,FALSE))</f>
        <v/>
      </c>
      <c r="Q9" s="9" t="str">
        <f t="shared" si="8"/>
        <v/>
      </c>
      <c r="R9" s="9" t="str">
        <f t="shared" si="9"/>
        <v/>
      </c>
      <c r="S9" s="9" t="str">
        <f t="shared" si="10"/>
        <v/>
      </c>
      <c r="T9" s="16" t="str">
        <f t="shared" si="11"/>
        <v/>
      </c>
      <c r="U9" s="10" t="str">
        <f t="shared" si="2"/>
        <v/>
      </c>
      <c r="V9" s="10" t="str">
        <f>IF($T8=0,SUM(I$2:I7),IF(OR(E9="",I9="",I9="No Credits Listed"),"",IF($Q9&gt;1,"",SUMIF($P:$P,$P9,$I:$I))))</f>
        <v/>
      </c>
      <c r="W9" s="10" t="str">
        <f>IF($T8=0,SUM(J$2:J7),IF(OR(E9="",J9=""),"",IF($Q9&gt;1,"",SUMIF($P:$P,$P9,$J:$J))))</f>
        <v/>
      </c>
      <c r="X9" s="10" t="str">
        <f t="shared" ref="X9:X72" si="20">IF(OR(V9="",W9=""),"",IF($T8=0,W9/V9,IF($Q9&gt;1,"",W9/V9)))</f>
        <v/>
      </c>
      <c r="Y9" s="9" t="str">
        <f t="shared" si="4"/>
        <v/>
      </c>
      <c r="Z9" s="10" t="str">
        <f t="shared" si="5"/>
        <v/>
      </c>
      <c r="AA9" s="10" t="str">
        <f t="shared" si="6"/>
        <v/>
      </c>
      <c r="AB9" s="10" t="str">
        <f t="shared" si="12"/>
        <v/>
      </c>
      <c r="AC9" s="17" t="str">
        <f t="shared" si="13"/>
        <v/>
      </c>
      <c r="AD9" s="18" t="str">
        <f t="shared" si="14"/>
        <v/>
      </c>
      <c r="AE9" s="18" t="str">
        <f t="shared" si="15"/>
        <v/>
      </c>
      <c r="AF9" s="18" t="str">
        <f t="shared" si="16"/>
        <v/>
      </c>
    </row>
    <row r="10" spans="1:32" ht="15.75">
      <c r="A10" s="31"/>
      <c r="B10" s="31"/>
      <c r="C10" s="31"/>
      <c r="D10" s="32"/>
      <c r="E10" s="31"/>
      <c r="F10" s="26"/>
      <c r="G10" s="26"/>
      <c r="H10" s="9" t="str">
        <f>IF(AND(ISBLANK(D10),ISBLANK(E10),ISBLANK(F10),ISBLANK(G10)),"",_xlfn.IFS(ISBLANK(D10),"No Calendar Reported",ISBLANK(G10),"No Grade Reported",D10="quarter",VLOOKUP(G10,'Grades '!$A$3:$B$62,2,FALSE),D10="semester",VLOOKUP(G10,'Grades '!$C$3:$D$62,2,FALSE),D10="us semester percentage",VLOOKUP(G10,'Grades '!$G$3:$H$102,2,FALSE),D10="us quarter percentage",VLOOKUP(G10,'Grades '!$E$3:$F$102,2,FALSE),D10="canadian quarter percentage",VLOOKUP(G10,'Grades '!$I$3:$J$102,2,FALSE),D10="canadian semester percentage",VLOOKUP(G10,'Grades '!$K$3:$L$102,2,FALSE)))</f>
        <v/>
      </c>
      <c r="I10" s="9" t="str">
        <f t="shared" si="19"/>
        <v/>
      </c>
      <c r="J10" s="10" t="str">
        <f t="shared" si="7"/>
        <v/>
      </c>
      <c r="K10" s="11" t="str">
        <f t="shared" si="1"/>
        <v/>
      </c>
      <c r="L10" s="11" t="str">
        <f t="shared" si="18"/>
        <v/>
      </c>
      <c r="M10" s="11" t="str">
        <f>IF($T9=0,SUM(I$2:I8),"")</f>
        <v/>
      </c>
      <c r="N10" s="11" t="str">
        <f>IF($T9=0,SUM(J$2:J10),"")</f>
        <v/>
      </c>
      <c r="O10" s="18" t="str">
        <f t="shared" si="17"/>
        <v/>
      </c>
      <c r="P10" s="29" t="str">
        <f>IF(OR(ISBLANK(B10),ISBLANK(C10)),"",VLOOKUP(B10&amp;C10,'Grades '!Q$2:R$285,2,FALSE))</f>
        <v/>
      </c>
      <c r="Q10" s="9" t="str">
        <f t="shared" si="8"/>
        <v/>
      </c>
      <c r="R10" s="9" t="str">
        <f t="shared" si="9"/>
        <v/>
      </c>
      <c r="S10" s="9" t="str">
        <f t="shared" si="10"/>
        <v/>
      </c>
      <c r="T10" s="16" t="str">
        <f t="shared" si="11"/>
        <v/>
      </c>
      <c r="U10" s="10" t="str">
        <f t="shared" si="2"/>
        <v/>
      </c>
      <c r="V10" s="10" t="str">
        <f>IF($T9=0,SUM(I$2:I8),IF(OR(E10="",I10="",I10="No Credits Listed"),"",IF($Q10&gt;1,"",SUMIF($P:$P,$P10,$I:$I))))</f>
        <v/>
      </c>
      <c r="W10" s="10" t="str">
        <f>IF($T9=0,SUM(J$2:J8),IF(OR(E10="",J10=""),"",IF($Q10&gt;1,"",SUMIF($P:$P,$P10,$J:$J))))</f>
        <v/>
      </c>
      <c r="X10" s="10" t="str">
        <f t="shared" si="20"/>
        <v/>
      </c>
      <c r="Y10" s="9" t="str">
        <f t="shared" si="4"/>
        <v/>
      </c>
      <c r="Z10" s="10" t="str">
        <f t="shared" si="5"/>
        <v/>
      </c>
      <c r="AA10" s="10" t="str">
        <f t="shared" si="6"/>
        <v/>
      </c>
      <c r="AB10" s="10" t="str">
        <f t="shared" si="12"/>
        <v/>
      </c>
      <c r="AC10" s="17" t="str">
        <f t="shared" si="13"/>
        <v/>
      </c>
      <c r="AD10" s="18" t="str">
        <f t="shared" si="14"/>
        <v/>
      </c>
      <c r="AE10" s="18" t="str">
        <f t="shared" si="15"/>
        <v/>
      </c>
      <c r="AF10" s="18" t="str">
        <f t="shared" si="16"/>
        <v/>
      </c>
    </row>
    <row r="11" spans="1:32" ht="15.75">
      <c r="A11" s="31"/>
      <c r="B11" s="31"/>
      <c r="C11" s="31"/>
      <c r="D11" s="32"/>
      <c r="E11" s="31"/>
      <c r="F11" s="26"/>
      <c r="G11" s="26"/>
      <c r="H11" s="9" t="str">
        <f>IF(AND(ISBLANK(D11),ISBLANK(E11),ISBLANK(F11),ISBLANK(G11)),"",_xlfn.IFS(ISBLANK(D11),"No Calendar Reported",ISBLANK(G11),"No Grade Reported",D11="quarter",VLOOKUP(G11,'Grades '!$A$3:$B$62,2,FALSE),D11="semester",VLOOKUP(G11,'Grades '!$C$3:$D$62,2,FALSE),D11="us semester percentage",VLOOKUP(G11,'Grades '!$G$3:$H$102,2,FALSE),D11="us quarter percentage",VLOOKUP(G11,'Grades '!$E$3:$F$102,2,FALSE),D11="canadian quarter percentage",VLOOKUP(G11,'Grades '!$I$3:$J$102,2,FALSE),D11="canadian semester percentage",VLOOKUP(G11,'Grades '!$K$3:$L$102,2,FALSE)))</f>
        <v/>
      </c>
      <c r="I11" s="9" t="str">
        <f t="shared" si="19"/>
        <v/>
      </c>
      <c r="J11" s="10" t="str">
        <f t="shared" si="7"/>
        <v/>
      </c>
      <c r="K11" s="11" t="str">
        <f t="shared" si="1"/>
        <v/>
      </c>
      <c r="L11" s="11" t="str">
        <f t="shared" si="18"/>
        <v/>
      </c>
      <c r="M11" s="11" t="str">
        <f>IF($T10=0,SUM(I$2:I9),"")</f>
        <v/>
      </c>
      <c r="N11" s="11" t="str">
        <f>IF($T10=0,SUM(J$2:J11),"")</f>
        <v/>
      </c>
      <c r="O11" s="18" t="str">
        <f t="shared" si="17"/>
        <v/>
      </c>
      <c r="P11" s="29" t="str">
        <f>IF(OR(ISBLANK(B11),ISBLANK(C11)),"",VLOOKUP(B11&amp;C11,'Grades '!Q$2:R$285,2,FALSE))</f>
        <v/>
      </c>
      <c r="Q11" s="9" t="str">
        <f t="shared" si="8"/>
        <v/>
      </c>
      <c r="R11" s="9" t="str">
        <f t="shared" si="9"/>
        <v/>
      </c>
      <c r="S11" s="9" t="str">
        <f t="shared" si="10"/>
        <v/>
      </c>
      <c r="T11" s="16" t="str">
        <f t="shared" si="11"/>
        <v/>
      </c>
      <c r="U11" s="10" t="str">
        <f t="shared" si="2"/>
        <v/>
      </c>
      <c r="V11" s="10" t="str">
        <f>IF($T10=0,SUM(I$2:I9),IF(OR(E11="",I11="",I11="No Credits Listed"),"",IF($Q11&gt;1,"",SUMIF($P:$P,$P11,$I:$I))))</f>
        <v/>
      </c>
      <c r="W11" s="10" t="str">
        <f>IF($T10=0,SUM(J$2:J9),IF(OR(E11="",J11=""),"",IF($Q11&gt;1,"",SUMIF($P:$P,$P11,$J:$J))))</f>
        <v/>
      </c>
      <c r="X11" s="10" t="str">
        <f t="shared" si="20"/>
        <v/>
      </c>
      <c r="Y11" s="9" t="str">
        <f t="shared" si="4"/>
        <v/>
      </c>
      <c r="Z11" s="10" t="str">
        <f t="shared" si="5"/>
        <v/>
      </c>
      <c r="AA11" s="10" t="str">
        <f t="shared" si="6"/>
        <v/>
      </c>
      <c r="AB11" s="10" t="str">
        <f t="shared" si="12"/>
        <v/>
      </c>
      <c r="AC11" s="17" t="str">
        <f t="shared" si="13"/>
        <v/>
      </c>
      <c r="AD11" s="18" t="str">
        <f t="shared" si="14"/>
        <v/>
      </c>
      <c r="AE11" s="18" t="str">
        <f t="shared" si="15"/>
        <v/>
      </c>
      <c r="AF11" s="18" t="str">
        <f t="shared" si="16"/>
        <v/>
      </c>
    </row>
    <row r="12" spans="1:32" ht="15.75">
      <c r="A12" s="31"/>
      <c r="B12" s="31"/>
      <c r="C12" s="31"/>
      <c r="D12" s="32"/>
      <c r="E12" s="31"/>
      <c r="F12" s="26"/>
      <c r="G12" s="26"/>
      <c r="H12" s="9" t="str">
        <f>IF(AND(ISBLANK(D12),ISBLANK(E12),ISBLANK(F12),ISBLANK(G12)),"",_xlfn.IFS(ISBLANK(D12),"No Calendar Reported",ISBLANK(G12),"No Grade Reported",D12="quarter",VLOOKUP(G12,'Grades '!$A$3:$B$62,2,FALSE),D12="semester",VLOOKUP(G12,'Grades '!$C$3:$D$62,2,FALSE),D12="us semester percentage",VLOOKUP(G12,'Grades '!$G$3:$H$102,2,FALSE),D12="us quarter percentage",VLOOKUP(G12,'Grades '!$E$3:$F$102,2,FALSE),D12="canadian quarter percentage",VLOOKUP(G12,'Grades '!$I$3:$J$102,2,FALSE),D12="canadian semester percentage",VLOOKUP(G12,'Grades '!$K$3:$L$102,2,FALSE)))</f>
        <v/>
      </c>
      <c r="I12" s="9" t="str">
        <f t="shared" si="19"/>
        <v/>
      </c>
      <c r="J12" s="10" t="str">
        <f t="shared" si="7"/>
        <v/>
      </c>
      <c r="K12" s="11" t="str">
        <f t="shared" si="1"/>
        <v/>
      </c>
      <c r="L12" s="11" t="str">
        <f t="shared" si="18"/>
        <v/>
      </c>
      <c r="M12" s="11" t="str">
        <f>IF($T11=0,SUM(I$2:I10),"")</f>
        <v/>
      </c>
      <c r="N12" s="11" t="str">
        <f>IF($T11=0,SUM(J$2:J12),"")</f>
        <v/>
      </c>
      <c r="O12" s="18" t="str">
        <f t="shared" si="17"/>
        <v/>
      </c>
      <c r="P12" s="29" t="str">
        <f>IF(OR(ISBLANK(B12),ISBLANK(C12)),"",VLOOKUP(B12&amp;C12,'Grades '!Q$2:R$285,2,FALSE))</f>
        <v/>
      </c>
      <c r="Q12" s="9" t="str">
        <f t="shared" si="8"/>
        <v/>
      </c>
      <c r="R12" s="9" t="str">
        <f t="shared" si="9"/>
        <v/>
      </c>
      <c r="S12" s="9" t="str">
        <f t="shared" si="10"/>
        <v/>
      </c>
      <c r="T12" s="16" t="str">
        <f t="shared" si="11"/>
        <v/>
      </c>
      <c r="U12" s="10" t="str">
        <f t="shared" si="2"/>
        <v/>
      </c>
      <c r="V12" s="10" t="str">
        <f>IF($T11=0,SUM(I$2:I10),IF(OR(E12="",I12="",I12="No Credits Listed"),"",IF($Q12&gt;1,"",SUMIF($P:$P,$P12,$I:$I))))</f>
        <v/>
      </c>
      <c r="W12" s="10" t="str">
        <f>IF($T11=0,SUM(J$2:J10),IF(OR(E12="",J12=""),"",IF($Q12&gt;1,"",SUMIF($P:$P,$P12,$J:$J))))</f>
        <v/>
      </c>
      <c r="X12" s="10" t="str">
        <f t="shared" si="20"/>
        <v/>
      </c>
      <c r="Y12" s="9" t="str">
        <f t="shared" si="4"/>
        <v/>
      </c>
      <c r="Z12" s="10" t="str">
        <f t="shared" si="5"/>
        <v/>
      </c>
      <c r="AA12" s="10" t="str">
        <f t="shared" si="6"/>
        <v/>
      </c>
      <c r="AB12" s="10" t="str">
        <f t="shared" si="12"/>
        <v/>
      </c>
      <c r="AC12" s="17" t="str">
        <f t="shared" si="13"/>
        <v/>
      </c>
      <c r="AD12" s="18" t="str">
        <f t="shared" si="14"/>
        <v/>
      </c>
      <c r="AE12" s="18" t="str">
        <f t="shared" si="15"/>
        <v/>
      </c>
      <c r="AF12" s="18" t="str">
        <f t="shared" si="16"/>
        <v/>
      </c>
    </row>
    <row r="13" spans="1:32" ht="15.75">
      <c r="A13" s="31"/>
      <c r="B13" s="31"/>
      <c r="C13" s="31"/>
      <c r="D13" s="32"/>
      <c r="E13" s="31"/>
      <c r="F13" s="26"/>
      <c r="G13" s="26"/>
      <c r="H13" s="9" t="str">
        <f>IF(AND(ISBLANK(D13),ISBLANK(E13),ISBLANK(F13),ISBLANK(G13)),"",_xlfn.IFS(ISBLANK(D13),"No Calendar Reported",ISBLANK(G13),"No Grade Reported",D13="quarter",VLOOKUP(G13,'Grades '!$A$3:$B$62,2,FALSE),D13="semester",VLOOKUP(G13,'Grades '!$C$3:$D$62,2,FALSE),D13="us semester percentage",VLOOKUP(G13,'Grades '!$G$3:$H$102,2,FALSE),D13="us quarter percentage",VLOOKUP(G13,'Grades '!$E$3:$F$102,2,FALSE),D13="canadian quarter percentage",VLOOKUP(G13,'Grades '!$I$3:$J$102,2,FALSE),D13="canadian semester percentage",VLOOKUP(G13,'Grades '!$K$3:$L$102,2,FALSE)))</f>
        <v/>
      </c>
      <c r="I13" s="9" t="str">
        <f t="shared" si="19"/>
        <v/>
      </c>
      <c r="J13" s="10" t="str">
        <f t="shared" si="7"/>
        <v/>
      </c>
      <c r="K13" s="11" t="str">
        <f>IFERROR(IF(OR(ISBLANK(D13),ISBLANK(F13),ISBLANK(G13)),"",IF(E13="","No Course Title Reported",J13/I13)),"")</f>
        <v/>
      </c>
      <c r="L13" s="11" t="str">
        <f t="shared" si="18"/>
        <v/>
      </c>
      <c r="M13" s="11" t="str">
        <f>IF($T12=0,SUM(I$2:I11),"")</f>
        <v/>
      </c>
      <c r="N13" s="11" t="str">
        <f>IF($T12=0,SUM(J$2:J13),"")</f>
        <v/>
      </c>
      <c r="O13" s="18" t="str">
        <f t="shared" si="17"/>
        <v/>
      </c>
      <c r="P13" s="29" t="str">
        <f>IF(OR(ISBLANK(B13),ISBLANK(C13)),"",VLOOKUP(B13&amp;C13,'Grades '!Q$2:R$285,2,FALSE))</f>
        <v/>
      </c>
      <c r="Q13" s="9" t="str">
        <f t="shared" si="8"/>
        <v/>
      </c>
      <c r="R13" s="9" t="str">
        <f t="shared" si="9"/>
        <v/>
      </c>
      <c r="S13" s="9" t="str">
        <f t="shared" si="10"/>
        <v/>
      </c>
      <c r="T13" s="16" t="str">
        <f t="shared" si="11"/>
        <v/>
      </c>
      <c r="U13" s="10" t="str">
        <f t="shared" si="2"/>
        <v/>
      </c>
      <c r="V13" s="10" t="str">
        <f>IF($T12=0,SUM(I$2:I11),IF(OR(E13="",I13="",I13="No Credits Listed"),"",IF($Q13&gt;1,"",SUMIF($P:$P,$P13,$I:$I))))</f>
        <v/>
      </c>
      <c r="W13" s="10" t="str">
        <f>IF($T12=0,SUM(J$2:J11),IF(OR(E13="",J13=""),"",IF($Q13&gt;1,"",SUMIF($P:$P,$P13,$J:$J))))</f>
        <v/>
      </c>
      <c r="X13" s="10" t="str">
        <f t="shared" si="20"/>
        <v/>
      </c>
      <c r="Y13" s="9" t="str">
        <f t="shared" si="4"/>
        <v/>
      </c>
      <c r="Z13" s="10" t="str">
        <f t="shared" si="5"/>
        <v/>
      </c>
      <c r="AA13" s="10" t="str">
        <f t="shared" si="6"/>
        <v/>
      </c>
      <c r="AB13" s="10" t="str">
        <f t="shared" si="12"/>
        <v/>
      </c>
      <c r="AC13" s="17" t="str">
        <f t="shared" si="13"/>
        <v/>
      </c>
      <c r="AD13" s="18" t="str">
        <f t="shared" si="14"/>
        <v/>
      </c>
      <c r="AE13" s="18" t="str">
        <f t="shared" si="15"/>
        <v/>
      </c>
      <c r="AF13" s="18" t="str">
        <f t="shared" si="16"/>
        <v/>
      </c>
    </row>
    <row r="14" spans="1:32" ht="15.75">
      <c r="A14" s="31"/>
      <c r="B14" s="31"/>
      <c r="C14" s="31"/>
      <c r="D14" s="32"/>
      <c r="E14" s="31"/>
      <c r="F14" s="26"/>
      <c r="G14" s="26"/>
      <c r="H14" s="9" t="str">
        <f>IF(AND(ISBLANK(D14),ISBLANK(E14),ISBLANK(F14),ISBLANK(G14)),"",_xlfn.IFS(ISBLANK(D14),"No Calendar Reported",ISBLANK(G14),"No Grade Reported",D14="quarter",VLOOKUP(G14,'Grades '!$A$3:$B$62,2,FALSE),D14="semester",VLOOKUP(G14,'Grades '!$C$3:$D$62,2,FALSE),D14="us semester percentage",VLOOKUP(G14,'Grades '!$G$3:$H$102,2,FALSE),D14="us quarter percentage",VLOOKUP(G14,'Grades '!$E$3:$F$102,2,FALSE),D14="canadian quarter percentage",VLOOKUP(G14,'Grades '!$I$3:$J$102,2,FALSE),D14="canadian semester percentage",VLOOKUP(G14,'Grades '!$K$3:$L$102,2,FALSE)))</f>
        <v/>
      </c>
      <c r="I14" s="9" t="str">
        <f t="shared" si="19"/>
        <v/>
      </c>
      <c r="J14" s="10" t="str">
        <f t="shared" si="7"/>
        <v/>
      </c>
      <c r="K14" s="11" t="str">
        <f t="shared" ref="K14:K77" si="21">IFERROR(IF(OR(ISBLANK(D14),ISBLANK(F14),ISBLANK(G14)),"",IF(E14="","No Course Title Reported",J14/I14)),"")</f>
        <v/>
      </c>
      <c r="L14" s="11" t="str">
        <f t="shared" si="18"/>
        <v/>
      </c>
      <c r="M14" s="11" t="str">
        <f>IF($T13=0,SUM(I$2:I12),"")</f>
        <v/>
      </c>
      <c r="N14" s="11" t="str">
        <f>IF($T13=0,SUM(J$2:J14),"")</f>
        <v/>
      </c>
      <c r="O14" s="18" t="str">
        <f t="shared" si="17"/>
        <v/>
      </c>
      <c r="P14" s="29" t="str">
        <f>IF(OR(ISBLANK(B14),ISBLANK(C14)),"",VLOOKUP(B14&amp;C14,'Grades '!Q$2:R$285,2,FALSE))</f>
        <v/>
      </c>
      <c r="Q14" s="9" t="str">
        <f t="shared" si="8"/>
        <v/>
      </c>
      <c r="R14" s="9" t="str">
        <f t="shared" si="9"/>
        <v/>
      </c>
      <c r="S14" s="9" t="str">
        <f t="shared" si="10"/>
        <v/>
      </c>
      <c r="T14" s="16" t="str">
        <f t="shared" si="11"/>
        <v/>
      </c>
      <c r="U14" s="10" t="str">
        <f t="shared" si="2"/>
        <v/>
      </c>
      <c r="V14" s="10" t="str">
        <f>IF($T13=0,SUM(I$2:I12),IF(OR(E14="",I14="",I14="No Credits Listed"),"",IF($Q14&gt;1,"",SUMIF($P:$P,$P14,$I:$I))))</f>
        <v/>
      </c>
      <c r="W14" s="10" t="str">
        <f>IF($T13=0,SUM(J$2:J12),IF(OR(E14="",J14=""),"",IF($Q14&gt;1,"",SUMIF($P:$P,$P14,$J:$J))))</f>
        <v/>
      </c>
      <c r="X14" s="10" t="str">
        <f t="shared" si="20"/>
        <v/>
      </c>
      <c r="Y14" s="9" t="str">
        <f t="shared" si="4"/>
        <v/>
      </c>
      <c r="Z14" s="10" t="str">
        <f t="shared" si="5"/>
        <v/>
      </c>
      <c r="AA14" s="10" t="str">
        <f t="shared" si="6"/>
        <v/>
      </c>
      <c r="AB14" s="10" t="str">
        <f t="shared" si="12"/>
        <v/>
      </c>
      <c r="AC14" s="17" t="str">
        <f t="shared" si="13"/>
        <v/>
      </c>
      <c r="AD14" s="18" t="str">
        <f t="shared" si="14"/>
        <v/>
      </c>
      <c r="AE14" s="18" t="str">
        <f t="shared" si="15"/>
        <v/>
      </c>
      <c r="AF14" s="18" t="str">
        <f t="shared" si="16"/>
        <v/>
      </c>
    </row>
    <row r="15" spans="1:32" ht="15.75">
      <c r="A15" s="31"/>
      <c r="B15" s="31"/>
      <c r="C15" s="31"/>
      <c r="D15" s="32"/>
      <c r="E15" s="31"/>
      <c r="F15" s="26"/>
      <c r="G15" s="26"/>
      <c r="H15" s="9" t="str">
        <f>IF(AND(ISBLANK(D15),ISBLANK(E15),ISBLANK(F15),ISBLANK(G15)),"",_xlfn.IFS(ISBLANK(D15),"No Calendar Reported",ISBLANK(G15),"No Grade Reported",D15="quarter",VLOOKUP(G15,'Grades '!$A$3:$B$62,2,FALSE),D15="semester",VLOOKUP(G15,'Grades '!$C$3:$D$62,2,FALSE),D15="us semester percentage",VLOOKUP(G15,'Grades '!$G$3:$H$102,2,FALSE),D15="us quarter percentage",VLOOKUP(G15,'Grades '!$E$3:$F$102,2,FALSE),D15="canadian quarter percentage",VLOOKUP(G15,'Grades '!$I$3:$J$102,2,FALSE),D15="canadian semester percentage",VLOOKUP(G15,'Grades '!$K$3:$L$102,2,FALSE)))</f>
        <v/>
      </c>
      <c r="I15" s="9" t="str">
        <f t="shared" si="19"/>
        <v/>
      </c>
      <c r="J15" s="10" t="str">
        <f t="shared" si="7"/>
        <v/>
      </c>
      <c r="K15" s="11" t="str">
        <f t="shared" si="21"/>
        <v/>
      </c>
      <c r="L15" s="11" t="str">
        <f t="shared" si="18"/>
        <v/>
      </c>
      <c r="M15" s="11" t="str">
        <f>IF($T14=0,SUM(I$2:I13),"")</f>
        <v/>
      </c>
      <c r="N15" s="11" t="str">
        <f>IF($T14=0,SUM(J$2:J15),"")</f>
        <v/>
      </c>
      <c r="O15" s="18" t="str">
        <f t="shared" si="17"/>
        <v/>
      </c>
      <c r="P15" s="29" t="str">
        <f>IF(OR(ISBLANK(B15),ISBLANK(C15)),"",VLOOKUP(B15&amp;C15,'Grades '!Q$2:R$285,2,FALSE))</f>
        <v/>
      </c>
      <c r="Q15" s="9" t="str">
        <f t="shared" si="8"/>
        <v/>
      </c>
      <c r="R15" s="9" t="str">
        <f t="shared" si="9"/>
        <v/>
      </c>
      <c r="S15" s="9" t="str">
        <f t="shared" si="10"/>
        <v/>
      </c>
      <c r="T15" s="16" t="str">
        <f t="shared" si="11"/>
        <v/>
      </c>
      <c r="U15" s="10" t="str">
        <f t="shared" si="2"/>
        <v/>
      </c>
      <c r="V15" s="10" t="str">
        <f>IF($T14=0,SUM(I$2:I13),IF(OR(E15="",I15="",I15="No Credits Listed"),"",IF($Q15&gt;1,"",SUMIF($P:$P,$P15,$I:$I))))</f>
        <v/>
      </c>
      <c r="W15" s="10" t="str">
        <f>IF($T14=0,SUM(J$2:J13),IF(OR(E15="",J15=""),"",IF($Q15&gt;1,"",SUMIF($P:$P,$P15,$J:$J))))</f>
        <v/>
      </c>
      <c r="X15" s="10" t="str">
        <f t="shared" si="20"/>
        <v/>
      </c>
      <c r="Y15" s="9" t="str">
        <f t="shared" si="4"/>
        <v/>
      </c>
      <c r="Z15" s="10" t="str">
        <f t="shared" si="5"/>
        <v/>
      </c>
      <c r="AA15" s="10" t="str">
        <f t="shared" si="6"/>
        <v/>
      </c>
      <c r="AB15" s="10" t="str">
        <f t="shared" si="12"/>
        <v/>
      </c>
      <c r="AC15" s="17" t="str">
        <f t="shared" si="13"/>
        <v/>
      </c>
      <c r="AD15" s="18" t="str">
        <f t="shared" si="14"/>
        <v/>
      </c>
      <c r="AE15" s="18" t="str">
        <f t="shared" si="15"/>
        <v/>
      </c>
      <c r="AF15" s="18" t="str">
        <f t="shared" si="16"/>
        <v/>
      </c>
    </row>
    <row r="16" spans="1:32" ht="15.75">
      <c r="A16" s="31"/>
      <c r="B16" s="31"/>
      <c r="C16" s="31"/>
      <c r="D16" s="32"/>
      <c r="E16" s="31"/>
      <c r="F16" s="26"/>
      <c r="G16" s="26"/>
      <c r="H16" s="9" t="str">
        <f>IF(AND(ISBLANK(D16),ISBLANK(E16),ISBLANK(F16),ISBLANK(G16)),"",_xlfn.IFS(ISBLANK(D16),"No Calendar Reported",ISBLANK(G16),"No Grade Reported",D16="quarter",VLOOKUP(G16,'Grades '!$A$3:$B$62,2,FALSE),D16="semester",VLOOKUP(G16,'Grades '!$C$3:$D$62,2,FALSE),D16="us semester percentage",VLOOKUP(G16,'Grades '!$G$3:$H$102,2,FALSE),D16="us quarter percentage",VLOOKUP(G16,'Grades '!$E$3:$F$102,2,FALSE),D16="canadian quarter percentage",VLOOKUP(G16,'Grades '!$I$3:$J$102,2,FALSE),D16="canadian semester percentage",VLOOKUP(G16,'Grades '!$K$3:$L$102,2,FALSE)))</f>
        <v/>
      </c>
      <c r="I16" s="9" t="str">
        <f t="shared" si="19"/>
        <v/>
      </c>
      <c r="J16" s="10" t="str">
        <f t="shared" si="7"/>
        <v/>
      </c>
      <c r="K16" s="11" t="str">
        <f t="shared" si="21"/>
        <v/>
      </c>
      <c r="L16" s="11" t="str">
        <f t="shared" si="18"/>
        <v/>
      </c>
      <c r="M16" s="11" t="str">
        <f>IF($T15=0,SUM(I$2:I14),"")</f>
        <v/>
      </c>
      <c r="N16" s="11" t="str">
        <f>IF($T15=0,SUM(J$2:J16),"")</f>
        <v/>
      </c>
      <c r="O16" s="18" t="str">
        <f t="shared" si="17"/>
        <v/>
      </c>
      <c r="P16" s="29" t="str">
        <f>IF(OR(ISBLANK(B16),ISBLANK(C16)),"",VLOOKUP(B16&amp;C16,'Grades '!Q$2:R$285,2,FALSE))</f>
        <v/>
      </c>
      <c r="Q16" s="9" t="str">
        <f t="shared" si="8"/>
        <v/>
      </c>
      <c r="R16" s="9" t="str">
        <f t="shared" si="9"/>
        <v/>
      </c>
      <c r="S16" s="9" t="str">
        <f t="shared" si="10"/>
        <v/>
      </c>
      <c r="T16" s="16" t="str">
        <f t="shared" si="11"/>
        <v/>
      </c>
      <c r="U16" s="10" t="str">
        <f t="shared" si="2"/>
        <v/>
      </c>
      <c r="V16" s="10" t="str">
        <f>IF($T15=0,SUM(I$2:I14),IF(OR(E16="",I16="",I16="No Credits Listed"),"",IF($Q16&gt;1,"",SUMIF($P:$P,$P16,$I:$I))))</f>
        <v/>
      </c>
      <c r="W16" s="10" t="str">
        <f>IF($T15=0,SUM(J$2:J14),IF(OR(E16="",J16=""),"",IF($Q16&gt;1,"",SUMIF($P:$P,$P16,$J:$J))))</f>
        <v/>
      </c>
      <c r="X16" s="10" t="str">
        <f t="shared" si="20"/>
        <v/>
      </c>
      <c r="Y16" s="9" t="str">
        <f t="shared" si="4"/>
        <v/>
      </c>
      <c r="Z16" s="10" t="str">
        <f t="shared" si="5"/>
        <v/>
      </c>
      <c r="AA16" s="10" t="str">
        <f t="shared" si="6"/>
        <v/>
      </c>
      <c r="AB16" s="10" t="str">
        <f t="shared" si="12"/>
        <v/>
      </c>
      <c r="AC16" s="17" t="str">
        <f t="shared" si="13"/>
        <v/>
      </c>
      <c r="AD16" s="18" t="str">
        <f t="shared" si="14"/>
        <v/>
      </c>
      <c r="AE16" s="18" t="str">
        <f t="shared" si="15"/>
        <v/>
      </c>
      <c r="AF16" s="18" t="str">
        <f t="shared" si="16"/>
        <v/>
      </c>
    </row>
    <row r="17" spans="1:32" ht="15.75">
      <c r="A17" s="31"/>
      <c r="B17" s="31"/>
      <c r="C17" s="31"/>
      <c r="D17" s="32"/>
      <c r="E17" s="31"/>
      <c r="F17" s="26"/>
      <c r="G17" s="26"/>
      <c r="H17" s="9" t="str">
        <f>IF(AND(ISBLANK(D17),ISBLANK(E17),ISBLANK(F17),ISBLANK(G17)),"",_xlfn.IFS(ISBLANK(D17),"No Calendar Reported",ISBLANK(G17),"No Grade Reported",D17="quarter",VLOOKUP(G17,'Grades '!$A$3:$B$62,2,FALSE),D17="semester",VLOOKUP(G17,'Grades '!$C$3:$D$62,2,FALSE),D17="us semester percentage",VLOOKUP(G17,'Grades '!$G$3:$H$102,2,FALSE),D17="us quarter percentage",VLOOKUP(G17,'Grades '!$E$3:$F$102,2,FALSE),D17="canadian quarter percentage",VLOOKUP(G17,'Grades '!$I$3:$J$102,2,FALSE),D17="canadian semester percentage",VLOOKUP(G17,'Grades '!$K$3:$L$102,2,FALSE)))</f>
        <v/>
      </c>
      <c r="I17" s="9" t="str">
        <f t="shared" si="19"/>
        <v/>
      </c>
      <c r="J17" s="10" t="str">
        <f t="shared" si="7"/>
        <v/>
      </c>
      <c r="K17" s="11" t="str">
        <f t="shared" si="21"/>
        <v/>
      </c>
      <c r="L17" s="11" t="str">
        <f t="shared" si="18"/>
        <v/>
      </c>
      <c r="M17" s="11" t="str">
        <f>IF($T16=0,SUM(I$2:I15),"")</f>
        <v/>
      </c>
      <c r="N17" s="11" t="str">
        <f>IF($T16=0,SUM(J$2:J17),"")</f>
        <v/>
      </c>
      <c r="O17" s="18" t="str">
        <f t="shared" si="17"/>
        <v/>
      </c>
      <c r="P17" s="29" t="str">
        <f>IF(OR(ISBLANK(B17),ISBLANK(C17)),"",VLOOKUP(B17&amp;C17,'Grades '!Q$2:R$285,2,FALSE))</f>
        <v/>
      </c>
      <c r="Q17" s="9" t="str">
        <f t="shared" si="8"/>
        <v/>
      </c>
      <c r="R17" s="9" t="str">
        <f t="shared" si="9"/>
        <v/>
      </c>
      <c r="S17" s="9" t="str">
        <f t="shared" si="10"/>
        <v/>
      </c>
      <c r="T17" s="16" t="str">
        <f t="shared" si="11"/>
        <v/>
      </c>
      <c r="U17" s="10" t="str">
        <f t="shared" si="2"/>
        <v/>
      </c>
      <c r="V17" s="10" t="str">
        <f>IF($T16=0,SUM(I$2:I15),IF(OR(E17="",I17="",I17="No Credits Listed"),"",IF($Q17&gt;1,"",SUMIF($P:$P,$P17,$I:$I))))</f>
        <v/>
      </c>
      <c r="W17" s="10" t="str">
        <f>IF($T16=0,SUM(J$2:J15),IF(OR(E17="",J17=""),"",IF($Q17&gt;1,"",SUMIF($P:$P,$P17,$J:$J))))</f>
        <v/>
      </c>
      <c r="X17" s="10" t="str">
        <f t="shared" si="20"/>
        <v/>
      </c>
      <c r="Y17" s="9" t="str">
        <f t="shared" si="4"/>
        <v/>
      </c>
      <c r="Z17" s="10" t="str">
        <f t="shared" si="5"/>
        <v/>
      </c>
      <c r="AA17" s="10" t="str">
        <f t="shared" si="6"/>
        <v/>
      </c>
      <c r="AB17" s="10" t="str">
        <f t="shared" si="12"/>
        <v/>
      </c>
      <c r="AC17" s="17" t="str">
        <f t="shared" si="13"/>
        <v/>
      </c>
      <c r="AD17" s="18" t="str">
        <f t="shared" si="14"/>
        <v/>
      </c>
      <c r="AE17" s="18" t="str">
        <f t="shared" si="15"/>
        <v/>
      </c>
      <c r="AF17" s="18" t="str">
        <f t="shared" si="16"/>
        <v/>
      </c>
    </row>
    <row r="18" spans="1:32" ht="15.75">
      <c r="A18" s="31"/>
      <c r="B18" s="31"/>
      <c r="C18" s="31"/>
      <c r="D18" s="32"/>
      <c r="E18" s="31"/>
      <c r="F18" s="26"/>
      <c r="G18" s="26"/>
      <c r="H18" s="9" t="str">
        <f>IF(AND(ISBLANK(D18),ISBLANK(E18),ISBLANK(F18),ISBLANK(G18)),"",_xlfn.IFS(ISBLANK(D18),"No Calendar Reported",ISBLANK(G18),"No Grade Reported",D18="quarter",VLOOKUP(G18,'Grades '!$A$3:$B$62,2,FALSE),D18="semester",VLOOKUP(G18,'Grades '!$C$3:$D$62,2,FALSE),D18="us semester percentage",VLOOKUP(G18,'Grades '!$G$3:$H$102,2,FALSE),D18="us quarter percentage",VLOOKUP(G18,'Grades '!$E$3:$F$102,2,FALSE),D18="canadian quarter percentage",VLOOKUP(G18,'Grades '!$I$3:$J$102,2,FALSE),D18="canadian semester percentage",VLOOKUP(G18,'Grades '!$K$3:$L$102,2,FALSE)))</f>
        <v/>
      </c>
      <c r="I18" s="9" t="str">
        <f t="shared" si="19"/>
        <v/>
      </c>
      <c r="J18" s="10" t="str">
        <f t="shared" si="7"/>
        <v/>
      </c>
      <c r="K18" s="11" t="str">
        <f t="shared" si="21"/>
        <v/>
      </c>
      <c r="L18" s="11" t="str">
        <f t="shared" si="18"/>
        <v/>
      </c>
      <c r="M18" s="11" t="str">
        <f>IF($T17=0,SUM(I$2:I16),"")</f>
        <v/>
      </c>
      <c r="N18" s="11" t="str">
        <f>IF($T17=0,SUM(J$2:J18),"")</f>
        <v/>
      </c>
      <c r="O18" s="18" t="str">
        <f t="shared" si="17"/>
        <v/>
      </c>
      <c r="P18" s="29" t="str">
        <f>IF(OR(ISBLANK(B18),ISBLANK(C18)),"",VLOOKUP(B18&amp;C18,'Grades '!Q$2:R$285,2,FALSE))</f>
        <v/>
      </c>
      <c r="Q18" s="9" t="str">
        <f t="shared" si="8"/>
        <v/>
      </c>
      <c r="R18" s="9" t="str">
        <f t="shared" si="9"/>
        <v/>
      </c>
      <c r="S18" s="9" t="str">
        <f t="shared" si="10"/>
        <v/>
      </c>
      <c r="T18" s="16" t="str">
        <f t="shared" si="11"/>
        <v/>
      </c>
      <c r="U18" s="10" t="str">
        <f t="shared" si="2"/>
        <v/>
      </c>
      <c r="V18" s="10" t="str">
        <f>IF($T17=0,SUM(I$2:I16),IF(OR(E18="",I18="",I18="No Credits Listed"),"",IF($Q18&gt;1,"",SUMIF($P:$P,$P18,$I:$I))))</f>
        <v/>
      </c>
      <c r="W18" s="10" t="str">
        <f>IF($T17=0,SUM(J$2:J16),IF(OR(E18="",J18=""),"",IF($Q18&gt;1,"",SUMIF($P:$P,$P18,$J:$J))))</f>
        <v/>
      </c>
      <c r="X18" s="10" t="str">
        <f t="shared" si="20"/>
        <v/>
      </c>
      <c r="Y18" s="9" t="str">
        <f t="shared" si="4"/>
        <v/>
      </c>
      <c r="Z18" s="10" t="str">
        <f t="shared" si="5"/>
        <v/>
      </c>
      <c r="AA18" s="10" t="str">
        <f t="shared" si="6"/>
        <v/>
      </c>
      <c r="AB18" s="10" t="str">
        <f t="shared" si="12"/>
        <v/>
      </c>
      <c r="AC18" s="17" t="str">
        <f t="shared" si="13"/>
        <v/>
      </c>
      <c r="AD18" s="18" t="str">
        <f t="shared" si="14"/>
        <v/>
      </c>
      <c r="AE18" s="18" t="str">
        <f t="shared" si="15"/>
        <v/>
      </c>
      <c r="AF18" s="18" t="str">
        <f t="shared" si="16"/>
        <v/>
      </c>
    </row>
    <row r="19" spans="1:32" ht="15.75">
      <c r="A19" s="31"/>
      <c r="B19" s="31"/>
      <c r="C19" s="31"/>
      <c r="D19" s="32"/>
      <c r="E19" s="31"/>
      <c r="F19" s="26"/>
      <c r="G19" s="26"/>
      <c r="H19" s="9" t="str">
        <f>IF(AND(ISBLANK(D19),ISBLANK(E19),ISBLANK(F19),ISBLANK(G19)),"",_xlfn.IFS(ISBLANK(D19),"No Calendar Reported",ISBLANK(G19),"No Grade Reported",D19="quarter",VLOOKUP(G19,'Grades '!$A$3:$B$62,2,FALSE),D19="semester",VLOOKUP(G19,'Grades '!$C$3:$D$62,2,FALSE),D19="us semester percentage",VLOOKUP(G19,'Grades '!$G$3:$H$102,2,FALSE),D19="us quarter percentage",VLOOKUP(G19,'Grades '!$E$3:$F$102,2,FALSE),D19="canadian quarter percentage",VLOOKUP(G19,'Grades '!$I$3:$J$102,2,FALSE),D19="canadian semester percentage",VLOOKUP(G19,'Grades '!$K$3:$L$102,2,FALSE)))</f>
        <v/>
      </c>
      <c r="I19" s="9" t="str">
        <f t="shared" si="19"/>
        <v/>
      </c>
      <c r="J19" s="10" t="str">
        <f t="shared" si="7"/>
        <v/>
      </c>
      <c r="K19" s="11" t="str">
        <f t="shared" si="21"/>
        <v/>
      </c>
      <c r="L19" s="11" t="str">
        <f t="shared" si="18"/>
        <v/>
      </c>
      <c r="M19" s="11" t="str">
        <f>IF($T18=0,SUM(I$2:I17),"")</f>
        <v/>
      </c>
      <c r="N19" s="11" t="str">
        <f>IF($T18=0,SUM(J$2:J19),"")</f>
        <v/>
      </c>
      <c r="O19" s="18" t="str">
        <f t="shared" si="17"/>
        <v/>
      </c>
      <c r="P19" s="29" t="str">
        <f>IF(OR(ISBLANK(B19),ISBLANK(C19)),"",VLOOKUP(B19&amp;C19,'Grades '!Q$2:R$285,2,FALSE))</f>
        <v/>
      </c>
      <c r="Q19" s="9" t="str">
        <f t="shared" si="8"/>
        <v/>
      </c>
      <c r="R19" s="9" t="str">
        <f t="shared" si="9"/>
        <v/>
      </c>
      <c r="S19" s="9" t="str">
        <f t="shared" si="10"/>
        <v/>
      </c>
      <c r="T19" s="16" t="str">
        <f t="shared" si="11"/>
        <v/>
      </c>
      <c r="U19" s="10" t="str">
        <f t="shared" si="2"/>
        <v/>
      </c>
      <c r="V19" s="10" t="str">
        <f>IF($T18=0,SUM(I$2:I17),IF(OR(E19="",I19="",I19="No Credits Listed"),"",IF($Q19&gt;1,"",SUMIF($P:$P,$P19,$I:$I))))</f>
        <v/>
      </c>
      <c r="W19" s="10" t="str">
        <f>IF($T18=0,SUM(J$2:J17),IF(OR(E19="",J19=""),"",IF($Q19&gt;1,"",SUMIF($P:$P,$P19,$J:$J))))</f>
        <v/>
      </c>
      <c r="X19" s="10" t="str">
        <f t="shared" si="20"/>
        <v/>
      </c>
      <c r="Y19" s="9" t="str">
        <f t="shared" si="4"/>
        <v/>
      </c>
      <c r="Z19" s="10" t="str">
        <f t="shared" si="5"/>
        <v/>
      </c>
      <c r="AA19" s="10" t="str">
        <f t="shared" si="6"/>
        <v/>
      </c>
      <c r="AB19" s="10" t="str">
        <f t="shared" si="12"/>
        <v/>
      </c>
      <c r="AC19" s="17" t="str">
        <f t="shared" si="13"/>
        <v/>
      </c>
      <c r="AD19" s="18" t="str">
        <f t="shared" si="14"/>
        <v/>
      </c>
      <c r="AE19" s="18" t="str">
        <f t="shared" si="15"/>
        <v/>
      </c>
      <c r="AF19" s="18" t="str">
        <f t="shared" si="16"/>
        <v/>
      </c>
    </row>
    <row r="20" spans="1:32" ht="15.75">
      <c r="A20" s="31"/>
      <c r="B20" s="31"/>
      <c r="C20" s="31"/>
      <c r="D20" s="32"/>
      <c r="E20" s="31"/>
      <c r="F20" s="26"/>
      <c r="G20" s="26"/>
      <c r="H20" s="9" t="str">
        <f>IF(AND(ISBLANK(D20),ISBLANK(E20),ISBLANK(F20),ISBLANK(G20)),"",_xlfn.IFS(ISBLANK(D20),"No Calendar Reported",ISBLANK(G20),"No Grade Reported",D20="quarter",VLOOKUP(G20,'Grades '!$A$3:$B$62,2,FALSE),D20="semester",VLOOKUP(G20,'Grades '!$C$3:$D$62,2,FALSE),D20="us semester percentage",VLOOKUP(G20,'Grades '!$G$3:$H$102,2,FALSE),D20="us quarter percentage",VLOOKUP(G20,'Grades '!$E$3:$F$102,2,FALSE),D20="canadian quarter percentage",VLOOKUP(G20,'Grades '!$I$3:$J$102,2,FALSE),D20="canadian semester percentage",VLOOKUP(G20,'Grades '!$K$3:$L$102,2,FALSE)))</f>
        <v/>
      </c>
      <c r="I20" s="9" t="str">
        <f t="shared" si="19"/>
        <v/>
      </c>
      <c r="J20" s="10" t="str">
        <f t="shared" si="7"/>
        <v/>
      </c>
      <c r="K20" s="11" t="str">
        <f t="shared" si="21"/>
        <v/>
      </c>
      <c r="L20" s="11" t="str">
        <f t="shared" si="18"/>
        <v/>
      </c>
      <c r="M20" s="11" t="str">
        <f>IF($T19=0,SUM(I$2:I18),"")</f>
        <v/>
      </c>
      <c r="N20" s="11" t="str">
        <f>IF($T19=0,SUM(J$2:J20),"")</f>
        <v/>
      </c>
      <c r="O20" s="18" t="str">
        <f t="shared" si="17"/>
        <v/>
      </c>
      <c r="P20" s="29" t="str">
        <f>IF(OR(ISBLANK(B20),ISBLANK(C20)),"",VLOOKUP(B20&amp;C20,'Grades '!Q$2:R$285,2,FALSE))</f>
        <v/>
      </c>
      <c r="Q20" s="9" t="str">
        <f t="shared" si="8"/>
        <v/>
      </c>
      <c r="R20" s="9" t="str">
        <f t="shared" si="9"/>
        <v/>
      </c>
      <c r="S20" s="9" t="str">
        <f t="shared" si="10"/>
        <v/>
      </c>
      <c r="T20" s="16" t="str">
        <f t="shared" si="11"/>
        <v/>
      </c>
      <c r="U20" s="10" t="str">
        <f t="shared" si="2"/>
        <v/>
      </c>
      <c r="V20" s="10" t="str">
        <f>IF($T19=0,SUM(I$2:I18),IF(OR(E20="",I20="",I20="No Credits Listed"),"",IF($Q20&gt;1,"",SUMIF($P:$P,$P20,$I:$I))))</f>
        <v/>
      </c>
      <c r="W20" s="10" t="str">
        <f>IF($T19=0,SUM(J$2:J18),IF(OR(E20="",J20=""),"",IF($Q20&gt;1,"",SUMIF($P:$P,$P20,$J:$J))))</f>
        <v/>
      </c>
      <c r="X20" s="10" t="str">
        <f t="shared" si="20"/>
        <v/>
      </c>
      <c r="Y20" s="9" t="str">
        <f t="shared" si="4"/>
        <v/>
      </c>
      <c r="Z20" s="10" t="str">
        <f t="shared" si="5"/>
        <v/>
      </c>
      <c r="AA20" s="10" t="str">
        <f t="shared" si="6"/>
        <v/>
      </c>
      <c r="AB20" s="10" t="str">
        <f t="shared" si="12"/>
        <v/>
      </c>
      <c r="AC20" s="17" t="str">
        <f t="shared" si="13"/>
        <v/>
      </c>
      <c r="AD20" s="18" t="str">
        <f t="shared" si="14"/>
        <v/>
      </c>
      <c r="AE20" s="18" t="str">
        <f t="shared" si="15"/>
        <v/>
      </c>
      <c r="AF20" s="18" t="str">
        <f t="shared" si="16"/>
        <v/>
      </c>
    </row>
    <row r="21" spans="1:32" ht="15.75">
      <c r="A21" s="31"/>
      <c r="B21" s="31"/>
      <c r="C21" s="31"/>
      <c r="D21" s="32"/>
      <c r="E21" s="31"/>
      <c r="F21" s="26"/>
      <c r="G21" s="26"/>
      <c r="H21" s="9" t="str">
        <f>IF(AND(ISBLANK(D21),ISBLANK(E21),ISBLANK(F21),ISBLANK(G21)),"",_xlfn.IFS(ISBLANK(D21),"No Calendar Reported",ISBLANK(G21),"No Grade Reported",D21="quarter",VLOOKUP(G21,'Grades '!$A$3:$B$62,2,FALSE),D21="semester",VLOOKUP(G21,'Grades '!$C$3:$D$62,2,FALSE),D21="us semester percentage",VLOOKUP(G21,'Grades '!$G$3:$H$102,2,FALSE),D21="us quarter percentage",VLOOKUP(G21,'Grades '!$E$3:$F$102,2,FALSE),D21="canadian quarter percentage",VLOOKUP(G21,'Grades '!$I$3:$J$102,2,FALSE),D21="canadian semester percentage",VLOOKUP(G21,'Grades '!$K$3:$L$102,2,FALSE)))</f>
        <v/>
      </c>
      <c r="I21" s="9" t="str">
        <f t="shared" si="19"/>
        <v/>
      </c>
      <c r="J21" s="10" t="str">
        <f t="shared" si="7"/>
        <v/>
      </c>
      <c r="K21" s="11" t="str">
        <f t="shared" si="21"/>
        <v/>
      </c>
      <c r="L21" s="11" t="str">
        <f t="shared" si="18"/>
        <v/>
      </c>
      <c r="M21" s="11" t="str">
        <f>IF($T20=0,SUM(I$2:I19),"")</f>
        <v/>
      </c>
      <c r="N21" s="11" t="str">
        <f>IF($T20=0,SUM(J$2:J21),"")</f>
        <v/>
      </c>
      <c r="O21" s="18" t="str">
        <f t="shared" si="17"/>
        <v/>
      </c>
      <c r="P21" s="29" t="str">
        <f>IF(OR(ISBLANK(B21),ISBLANK(C21)),"",VLOOKUP(B21&amp;C21,'Grades '!Q$2:R$285,2,FALSE))</f>
        <v/>
      </c>
      <c r="Q21" s="9" t="str">
        <f t="shared" si="8"/>
        <v/>
      </c>
      <c r="R21" s="9" t="str">
        <f t="shared" si="9"/>
        <v/>
      </c>
      <c r="S21" s="9" t="str">
        <f t="shared" si="10"/>
        <v/>
      </c>
      <c r="T21" s="16" t="str">
        <f t="shared" si="11"/>
        <v/>
      </c>
      <c r="U21" s="10" t="str">
        <f t="shared" si="2"/>
        <v/>
      </c>
      <c r="V21" s="10" t="str">
        <f>IF($T20=0,SUM(I$2:I19),IF(OR(E21="",I21="",I21="No Credits Listed"),"",IF($Q21&gt;1,"",SUMIF($P:$P,$P21,$I:$I))))</f>
        <v/>
      </c>
      <c r="W21" s="10" t="str">
        <f>IF($T20=0,SUM(J$2:J19),IF(OR(E21="",J21=""),"",IF($Q21&gt;1,"",SUMIF($P:$P,$P21,$J:$J))))</f>
        <v/>
      </c>
      <c r="X21" s="10" t="str">
        <f t="shared" si="20"/>
        <v/>
      </c>
      <c r="Y21" s="9" t="str">
        <f t="shared" si="4"/>
        <v/>
      </c>
      <c r="Z21" s="10" t="str">
        <f t="shared" si="5"/>
        <v/>
      </c>
      <c r="AA21" s="10" t="str">
        <f t="shared" si="6"/>
        <v/>
      </c>
      <c r="AB21" s="10" t="str">
        <f t="shared" si="12"/>
        <v/>
      </c>
      <c r="AC21" s="17" t="str">
        <f t="shared" si="13"/>
        <v/>
      </c>
      <c r="AD21" s="18" t="str">
        <f t="shared" si="14"/>
        <v/>
      </c>
      <c r="AE21" s="18" t="str">
        <f t="shared" si="15"/>
        <v/>
      </c>
      <c r="AF21" s="18" t="str">
        <f t="shared" si="16"/>
        <v/>
      </c>
    </row>
    <row r="22" spans="1:32" ht="15.75">
      <c r="A22" s="31"/>
      <c r="B22" s="31"/>
      <c r="C22" s="31"/>
      <c r="D22" s="32"/>
      <c r="E22" s="31"/>
      <c r="F22" s="26"/>
      <c r="G22" s="26"/>
      <c r="H22" s="9" t="str">
        <f>IF(AND(ISBLANK(D22),ISBLANK(E22),ISBLANK(F22),ISBLANK(G22)),"",_xlfn.IFS(ISBLANK(D22),"No Calendar Reported",ISBLANK(G22),"No Grade Reported",D22="quarter",VLOOKUP(G22,'Grades '!$A$3:$B$62,2,FALSE),D22="semester",VLOOKUP(G22,'Grades '!$C$3:$D$62,2,FALSE),D22="us semester percentage",VLOOKUP(G22,'Grades '!$G$3:$H$102,2,FALSE),D22="us quarter percentage",VLOOKUP(G22,'Grades '!$E$3:$F$102,2,FALSE),D22="canadian quarter percentage",VLOOKUP(G22,'Grades '!$I$3:$J$102,2,FALSE),D22="canadian semester percentage",VLOOKUP(G22,'Grades '!$K$3:$L$102,2,FALSE)))</f>
        <v/>
      </c>
      <c r="I22" s="9" t="str">
        <f t="shared" si="19"/>
        <v/>
      </c>
      <c r="J22" s="10" t="str">
        <f t="shared" si="7"/>
        <v/>
      </c>
      <c r="K22" s="11" t="str">
        <f t="shared" si="21"/>
        <v/>
      </c>
      <c r="L22" s="11" t="str">
        <f t="shared" si="18"/>
        <v/>
      </c>
      <c r="M22" s="11" t="str">
        <f>IF($T21=0,SUM(I$2:I20),"")</f>
        <v/>
      </c>
      <c r="N22" s="11" t="str">
        <f>IF($T21=0,SUM(J$2:J22),"")</f>
        <v/>
      </c>
      <c r="O22" s="18" t="str">
        <f t="shared" si="17"/>
        <v/>
      </c>
      <c r="P22" s="29" t="str">
        <f>IF(OR(ISBLANK(B22),ISBLANK(C22)),"",VLOOKUP(B22&amp;C22,'Grades '!Q$2:R$285,2,FALSE))</f>
        <v/>
      </c>
      <c r="Q22" s="9" t="str">
        <f t="shared" si="8"/>
        <v/>
      </c>
      <c r="R22" s="9" t="str">
        <f t="shared" si="9"/>
        <v/>
      </c>
      <c r="S22" s="9" t="str">
        <f t="shared" si="10"/>
        <v/>
      </c>
      <c r="T22" s="16" t="str">
        <f t="shared" si="11"/>
        <v/>
      </c>
      <c r="U22" s="10" t="str">
        <f t="shared" si="2"/>
        <v/>
      </c>
      <c r="V22" s="10" t="str">
        <f>IF($T21=0,SUM(I$2:I20),IF(OR(E22="",I22="",I22="No Credits Listed"),"",IF($Q22&gt;1,"",SUMIF($P:$P,$P22,$I:$I))))</f>
        <v/>
      </c>
      <c r="W22" s="10" t="str">
        <f>IF($T21=0,SUM(J$2:J20),IF(OR(E22="",J22=""),"",IF($Q22&gt;1,"",SUMIF($P:$P,$P22,$J:$J))))</f>
        <v/>
      </c>
      <c r="X22" s="10" t="str">
        <f t="shared" si="20"/>
        <v/>
      </c>
      <c r="Y22" s="9" t="str">
        <f t="shared" si="4"/>
        <v/>
      </c>
      <c r="Z22" s="10" t="str">
        <f t="shared" si="5"/>
        <v/>
      </c>
      <c r="AA22" s="10" t="str">
        <f t="shared" si="6"/>
        <v/>
      </c>
      <c r="AB22" s="10" t="str">
        <f t="shared" si="12"/>
        <v/>
      </c>
      <c r="AC22" s="17" t="str">
        <f t="shared" si="13"/>
        <v/>
      </c>
      <c r="AD22" s="18" t="str">
        <f t="shared" si="14"/>
        <v/>
      </c>
      <c r="AE22" s="18" t="str">
        <f t="shared" si="15"/>
        <v/>
      </c>
      <c r="AF22" s="18" t="str">
        <f t="shared" si="16"/>
        <v/>
      </c>
    </row>
    <row r="23" spans="1:32" ht="15.75">
      <c r="A23" s="31"/>
      <c r="B23" s="31"/>
      <c r="C23" s="31"/>
      <c r="D23" s="32"/>
      <c r="E23" s="31"/>
      <c r="F23" s="26"/>
      <c r="G23" s="26"/>
      <c r="H23" s="9" t="str">
        <f>IF(AND(ISBLANK(D23),ISBLANK(E23),ISBLANK(F23),ISBLANK(G23)),"",_xlfn.IFS(ISBLANK(D23),"No Calendar Reported",ISBLANK(G23),"No Grade Reported",D23="quarter",VLOOKUP(G23,'Grades '!$A$3:$B$62,2,FALSE),D23="semester",VLOOKUP(G23,'Grades '!$C$3:$D$62,2,FALSE),D23="us semester percentage",VLOOKUP(G23,'Grades '!$G$3:$H$102,2,FALSE),D23="us quarter percentage",VLOOKUP(G23,'Grades '!$E$3:$F$102,2,FALSE),D23="canadian quarter percentage",VLOOKUP(G23,'Grades '!$I$3:$J$102,2,FALSE),D23="canadian semester percentage",VLOOKUP(G23,'Grades '!$K$3:$L$102,2,FALSE)))</f>
        <v/>
      </c>
      <c r="I23" s="9" t="str">
        <f t="shared" si="19"/>
        <v/>
      </c>
      <c r="J23" s="10" t="str">
        <f t="shared" si="7"/>
        <v/>
      </c>
      <c r="K23" s="11" t="str">
        <f t="shared" si="21"/>
        <v/>
      </c>
      <c r="L23" s="11" t="str">
        <f t="shared" si="18"/>
        <v/>
      </c>
      <c r="M23" s="11" t="str">
        <f>IF($T22=0,SUM(I$2:I21),"")</f>
        <v/>
      </c>
      <c r="N23" s="11" t="str">
        <f>IF($T22=0,SUM(J$2:J23),"")</f>
        <v/>
      </c>
      <c r="O23" s="18" t="str">
        <f t="shared" si="17"/>
        <v/>
      </c>
      <c r="P23" s="29" t="str">
        <f>IF(OR(ISBLANK(B23),ISBLANK(C23)),"",VLOOKUP(B23&amp;C23,'Grades '!Q$2:R$285,2,FALSE))</f>
        <v/>
      </c>
      <c r="Q23" s="9" t="str">
        <f t="shared" si="8"/>
        <v/>
      </c>
      <c r="R23" s="9" t="str">
        <f t="shared" si="9"/>
        <v/>
      </c>
      <c r="S23" s="9" t="str">
        <f t="shared" si="10"/>
        <v/>
      </c>
      <c r="T23" s="16" t="str">
        <f t="shared" si="11"/>
        <v/>
      </c>
      <c r="U23" s="10" t="str">
        <f t="shared" si="2"/>
        <v/>
      </c>
      <c r="V23" s="10" t="str">
        <f>IF($T22=0,SUM(I$2:I21),IF(OR(E23="",I23="",I23="No Credits Listed"),"",IF($Q23&gt;1,"",SUMIF($P:$P,$P23,$I:$I))))</f>
        <v/>
      </c>
      <c r="W23" s="10" t="str">
        <f>IF($T22=0,SUM(J$2:J21),IF(OR(E23="",J23=""),"",IF($Q23&gt;1,"",SUMIF($P:$P,$P23,$J:$J))))</f>
        <v/>
      </c>
      <c r="X23" s="10" t="str">
        <f t="shared" si="20"/>
        <v/>
      </c>
      <c r="Y23" s="9" t="str">
        <f t="shared" si="4"/>
        <v/>
      </c>
      <c r="Z23" s="10" t="str">
        <f t="shared" si="5"/>
        <v/>
      </c>
      <c r="AA23" s="10" t="str">
        <f t="shared" si="6"/>
        <v/>
      </c>
      <c r="AB23" s="10" t="str">
        <f t="shared" si="12"/>
        <v/>
      </c>
      <c r="AC23" s="17" t="str">
        <f t="shared" si="13"/>
        <v/>
      </c>
      <c r="AD23" s="18" t="str">
        <f t="shared" si="14"/>
        <v/>
      </c>
      <c r="AE23" s="18" t="str">
        <f t="shared" si="15"/>
        <v/>
      </c>
      <c r="AF23" s="18" t="str">
        <f t="shared" si="16"/>
        <v/>
      </c>
    </row>
    <row r="24" spans="1:32" ht="15.75">
      <c r="A24" s="31"/>
      <c r="B24" s="31"/>
      <c r="C24" s="33"/>
      <c r="D24" s="32"/>
      <c r="E24" s="31"/>
      <c r="F24" s="34"/>
      <c r="G24" s="35"/>
      <c r="H24" s="9" t="str">
        <f>IF(AND(ISBLANK(D24),ISBLANK(E24),ISBLANK(F24),ISBLANK(G24)),"",_xlfn.IFS(ISBLANK(D24),"No Calendar Reported",ISBLANK(G24),"No Grade Reported",D24="quarter",VLOOKUP(G24,'Grades '!$A$3:$B$62,2,FALSE),D24="semester",VLOOKUP(G24,'Grades '!$C$3:$D$62,2,FALSE),D24="us semester percentage",VLOOKUP(G24,'Grades '!$G$3:$H$102,2,FALSE),D24="us quarter percentage",VLOOKUP(G24,'Grades '!$E$3:$F$102,2,FALSE),D24="canadian quarter percentage",VLOOKUP(G24,'Grades '!$I$3:$J$102,2,FALSE),D24="canadian semester percentage",VLOOKUP(G24,'Grades '!$K$3:$L$102,2,FALSE)))</f>
        <v/>
      </c>
      <c r="I24" s="9" t="str">
        <f t="shared" si="19"/>
        <v/>
      </c>
      <c r="J24" s="10" t="str">
        <f t="shared" si="7"/>
        <v/>
      </c>
      <c r="K24" s="11" t="str">
        <f t="shared" si="21"/>
        <v/>
      </c>
      <c r="L24" s="11" t="str">
        <f t="shared" si="18"/>
        <v/>
      </c>
      <c r="M24" s="11" t="str">
        <f>IF($T23=0,SUM(I$2:I22),"")</f>
        <v/>
      </c>
      <c r="N24" s="11" t="str">
        <f>IF($T23=0,SUM(J$2:J24),"")</f>
        <v/>
      </c>
      <c r="O24" s="18" t="str">
        <f t="shared" si="17"/>
        <v/>
      </c>
      <c r="P24" s="29" t="str">
        <f>IF(OR(ISBLANK(B24),ISBLANK(C24)),"",VLOOKUP(B24&amp;C24,'Grades '!Q$2:R$285,2,FALSE))</f>
        <v/>
      </c>
      <c r="Q24" s="9" t="str">
        <f t="shared" si="8"/>
        <v/>
      </c>
      <c r="R24" s="9" t="str">
        <f t="shared" si="9"/>
        <v/>
      </c>
      <c r="S24" s="9" t="str">
        <f t="shared" si="10"/>
        <v/>
      </c>
      <c r="T24" s="16" t="str">
        <f t="shared" si="11"/>
        <v/>
      </c>
      <c r="U24" s="10" t="str">
        <f t="shared" si="2"/>
        <v/>
      </c>
      <c r="V24" s="10" t="str">
        <f>IF($T23=0,SUM(I$2:I22),IF(OR(E24="",I24="",I24="No Credits Listed"),"",IF($Q24&gt;1,"",SUMIF($P:$P,$P24,$I:$I))))</f>
        <v/>
      </c>
      <c r="W24" s="10" t="str">
        <f>IF($T23=0,SUM(J$2:J22),IF(OR(E24="",J24=""),"",IF($Q24&gt;1,"",SUMIF($P:$P,$P24,$J:$J))))</f>
        <v/>
      </c>
      <c r="X24" s="10" t="str">
        <f t="shared" si="20"/>
        <v/>
      </c>
      <c r="Y24" s="9" t="str">
        <f t="shared" si="4"/>
        <v/>
      </c>
      <c r="Z24" s="10" t="str">
        <f t="shared" si="5"/>
        <v/>
      </c>
      <c r="AA24" s="10" t="str">
        <f t="shared" si="6"/>
        <v/>
      </c>
      <c r="AB24" s="10" t="str">
        <f t="shared" si="12"/>
        <v/>
      </c>
      <c r="AC24" s="17" t="str">
        <f t="shared" si="13"/>
        <v/>
      </c>
      <c r="AD24" s="18" t="str">
        <f t="shared" si="14"/>
        <v/>
      </c>
      <c r="AE24" s="18" t="str">
        <f t="shared" si="15"/>
        <v/>
      </c>
      <c r="AF24" s="18" t="str">
        <f t="shared" si="16"/>
        <v/>
      </c>
    </row>
    <row r="25" spans="1:32" ht="15.75">
      <c r="A25" s="13"/>
      <c r="B25" s="13"/>
      <c r="C25" s="13"/>
      <c r="D25" s="4"/>
      <c r="E25" s="13"/>
      <c r="F25" s="14"/>
      <c r="G25" s="15"/>
      <c r="H25" s="9" t="str">
        <f>IF(AND(ISBLANK(D25),ISBLANK(E25),ISBLANK(F25),ISBLANK(G25)),"",_xlfn.IFS(ISBLANK(D25),"No Calendar Reported",ISBLANK(G25),"No Grade Reported",D25="quarter",VLOOKUP(G25,'Grades '!$A$3:$B$62,2,FALSE),D25="semester",VLOOKUP(G25,'Grades '!$C$3:$D$62,2,FALSE),D25="us semester percentage",VLOOKUP(G25,'Grades '!$G$3:$H$102,2,FALSE),D25="us quarter percentage",VLOOKUP(G25,'Grades '!$E$3:$F$102,2,FALSE),D25="canadian quarter percentage",VLOOKUP(G25,'Grades '!$I$3:$J$102,2,FALSE),D25="canadian semester percentage",VLOOKUP(G25,'Grades '!$K$3:$L$102,2,FALSE)))</f>
        <v/>
      </c>
      <c r="I25" s="9" t="str">
        <f t="shared" si="19"/>
        <v/>
      </c>
      <c r="J25" s="10" t="str">
        <f t="shared" si="7"/>
        <v/>
      </c>
      <c r="K25" s="11" t="str">
        <f t="shared" si="21"/>
        <v/>
      </c>
      <c r="L25" s="11" t="str">
        <f t="shared" si="18"/>
        <v/>
      </c>
      <c r="M25" s="11" t="str">
        <f>IF($T24=0,SUM(I$2:I23),"")</f>
        <v/>
      </c>
      <c r="N25" s="11" t="str">
        <f>IF($T24=0,SUM(J$2:J25),"")</f>
        <v/>
      </c>
      <c r="O25" s="18" t="str">
        <f t="shared" si="17"/>
        <v/>
      </c>
      <c r="P25" s="29" t="str">
        <f>IF(OR(ISBLANK(B25),ISBLANK(C25)),"",VLOOKUP(B25&amp;C25,'Grades '!Q$2:R$285,2,FALSE))</f>
        <v/>
      </c>
      <c r="Q25" s="9" t="str">
        <f t="shared" si="8"/>
        <v/>
      </c>
      <c r="R25" s="9" t="str">
        <f t="shared" si="9"/>
        <v/>
      </c>
      <c r="S25" s="9" t="str">
        <f t="shared" si="10"/>
        <v/>
      </c>
      <c r="T25" s="16" t="str">
        <f t="shared" si="11"/>
        <v/>
      </c>
      <c r="U25" s="10" t="str">
        <f t="shared" si="2"/>
        <v/>
      </c>
      <c r="V25" s="10" t="str">
        <f>IF($T24=0,SUM(I$2:I23),IF(OR(E25="",I25="",I25="No Credits Listed"),"",IF($Q25&gt;1,"",SUMIF($P:$P,$P25,$I:$I))))</f>
        <v/>
      </c>
      <c r="W25" s="10" t="str">
        <f>IF($T24=0,SUM(J$2:J23),IF(OR(E25="",J25=""),"",IF($Q25&gt;1,"",SUMIF($P:$P,$P25,$J:$J))))</f>
        <v/>
      </c>
      <c r="X25" s="10" t="str">
        <f t="shared" si="20"/>
        <v/>
      </c>
      <c r="Y25" s="9" t="str">
        <f t="shared" si="4"/>
        <v/>
      </c>
      <c r="Z25" s="10" t="str">
        <f t="shared" si="5"/>
        <v/>
      </c>
      <c r="AA25" s="10" t="str">
        <f t="shared" si="6"/>
        <v/>
      </c>
      <c r="AB25" s="10" t="str">
        <f t="shared" si="12"/>
        <v/>
      </c>
      <c r="AC25" s="17" t="str">
        <f t="shared" si="13"/>
        <v/>
      </c>
      <c r="AD25" s="18" t="str">
        <f t="shared" si="14"/>
        <v/>
      </c>
      <c r="AE25" s="18" t="str">
        <f t="shared" si="15"/>
        <v/>
      </c>
      <c r="AF25" s="18" t="str">
        <f t="shared" si="16"/>
        <v/>
      </c>
    </row>
    <row r="26" spans="1:32" ht="15.75">
      <c r="A26" s="13"/>
      <c r="B26" s="13"/>
      <c r="C26" s="13"/>
      <c r="D26" s="4"/>
      <c r="E26" s="13"/>
      <c r="F26" s="14"/>
      <c r="G26" s="15"/>
      <c r="H26" s="9" t="str">
        <f>IF(AND(ISBLANK(D26),ISBLANK(E26),ISBLANK(F26),ISBLANK(G26)),"",_xlfn.IFS(ISBLANK(D26),"No Calendar Reported",ISBLANK(G26),"No Grade Reported",D26="quarter",VLOOKUP(G26,'Grades '!$A$3:$B$62,2,FALSE),D26="semester",VLOOKUP(G26,'Grades '!$C$3:$D$62,2,FALSE),D26="us semester percentage",VLOOKUP(G26,'Grades '!$G$3:$H$102,2,FALSE),D26="us quarter percentage",VLOOKUP(G26,'Grades '!$E$3:$F$102,2,FALSE),D26="canadian quarter percentage",VLOOKUP(G26,'Grades '!$I$3:$J$102,2,FALSE),D26="canadian semester percentage",VLOOKUP(G26,'Grades '!$K$3:$L$102,2,FALSE)))</f>
        <v/>
      </c>
      <c r="I26" s="9" t="str">
        <f t="shared" si="19"/>
        <v/>
      </c>
      <c r="J26" s="10" t="str">
        <f t="shared" si="7"/>
        <v/>
      </c>
      <c r="K26" s="11" t="str">
        <f t="shared" si="21"/>
        <v/>
      </c>
      <c r="L26" s="11" t="str">
        <f t="shared" si="18"/>
        <v/>
      </c>
      <c r="M26" s="11" t="str">
        <f>IF($T25=0,SUM(I$2:I24),"")</f>
        <v/>
      </c>
      <c r="N26" s="11" t="str">
        <f>IF($T25=0,SUM(J$2:J26),"")</f>
        <v/>
      </c>
      <c r="O26" s="18" t="str">
        <f t="shared" si="17"/>
        <v/>
      </c>
      <c r="P26" s="29" t="str">
        <f>IF(OR(ISBLANK(B26),ISBLANK(C26)),"",VLOOKUP(B26&amp;C26,'Grades '!Q$2:R$285,2,FALSE))</f>
        <v/>
      </c>
      <c r="Q26" s="9" t="str">
        <f t="shared" si="8"/>
        <v/>
      </c>
      <c r="R26" s="9" t="str">
        <f t="shared" si="9"/>
        <v/>
      </c>
      <c r="S26" s="9" t="str">
        <f t="shared" si="10"/>
        <v/>
      </c>
      <c r="T26" s="16" t="str">
        <f t="shared" si="11"/>
        <v/>
      </c>
      <c r="U26" s="10" t="str">
        <f t="shared" si="2"/>
        <v/>
      </c>
      <c r="V26" s="10" t="str">
        <f>IF($T25=0,SUM(I$2:I24),IF(OR(E26="",I26="",I26="No Credits Listed"),"",IF($Q26&gt;1,"",SUMIF($P:$P,$P26,$I:$I))))</f>
        <v/>
      </c>
      <c r="W26" s="10" t="str">
        <f>IF($T25=0,SUM(J$2:J24),IF(OR(E26="",J26=""),"",IF($Q26&gt;1,"",SUMIF($P:$P,$P26,$J:$J))))</f>
        <v/>
      </c>
      <c r="X26" s="10" t="str">
        <f t="shared" si="20"/>
        <v/>
      </c>
      <c r="Y26" s="9" t="str">
        <f t="shared" si="4"/>
        <v/>
      </c>
      <c r="Z26" s="10" t="str">
        <f t="shared" si="5"/>
        <v/>
      </c>
      <c r="AA26" s="10" t="str">
        <f t="shared" si="6"/>
        <v/>
      </c>
      <c r="AB26" s="10" t="str">
        <f t="shared" si="12"/>
        <v/>
      </c>
      <c r="AC26" s="17" t="str">
        <f t="shared" si="13"/>
        <v/>
      </c>
      <c r="AD26" s="18" t="str">
        <f t="shared" si="14"/>
        <v/>
      </c>
      <c r="AE26" s="18" t="str">
        <f t="shared" si="15"/>
        <v/>
      </c>
      <c r="AF26" s="18" t="str">
        <f t="shared" si="16"/>
        <v/>
      </c>
    </row>
    <row r="27" spans="1:32" ht="15.75">
      <c r="A27" s="13"/>
      <c r="B27" s="13"/>
      <c r="C27" s="13"/>
      <c r="D27" s="4"/>
      <c r="E27" s="13"/>
      <c r="F27" s="14"/>
      <c r="G27" s="15"/>
      <c r="H27" s="9" t="str">
        <f>IF(AND(ISBLANK(D27),ISBLANK(E27),ISBLANK(F27),ISBLANK(G27)),"",_xlfn.IFS(ISBLANK(D27),"No Calendar Reported",ISBLANK(G27),"No Grade Reported",D27="quarter",VLOOKUP(G27,'Grades '!$A$3:$B$62,2,FALSE),D27="semester",VLOOKUP(G27,'Grades '!$C$3:$D$62,2,FALSE),D27="us semester percentage",VLOOKUP(G27,'Grades '!$G$3:$H$102,2,FALSE),D27="us quarter percentage",VLOOKUP(G27,'Grades '!$E$3:$F$102,2,FALSE),D27="canadian quarter percentage",VLOOKUP(G27,'Grades '!$I$3:$J$102,2,FALSE),D27="canadian semester percentage",VLOOKUP(G27,'Grades '!$K$3:$L$102,2,FALSE)))</f>
        <v/>
      </c>
      <c r="I27" s="9" t="str">
        <f t="shared" si="19"/>
        <v/>
      </c>
      <c r="J27" s="10" t="str">
        <f t="shared" si="7"/>
        <v/>
      </c>
      <c r="K27" s="11" t="str">
        <f t="shared" si="21"/>
        <v/>
      </c>
      <c r="L27" s="11" t="str">
        <f t="shared" si="18"/>
        <v/>
      </c>
      <c r="M27" s="11" t="str">
        <f>IF($T26=0,SUM(I$2:I25),"")</f>
        <v/>
      </c>
      <c r="N27" s="11" t="str">
        <f>IF($T26=0,SUM(J$2:J27),"")</f>
        <v/>
      </c>
      <c r="O27" s="18" t="str">
        <f t="shared" si="17"/>
        <v/>
      </c>
      <c r="P27" s="29" t="str">
        <f>IF(OR(ISBLANK(B27),ISBLANK(C27)),"",VLOOKUP(B27&amp;C27,'Grades '!Q$2:R$285,2,FALSE))</f>
        <v/>
      </c>
      <c r="Q27" s="9" t="str">
        <f t="shared" si="8"/>
        <v/>
      </c>
      <c r="R27" s="9" t="str">
        <f t="shared" si="9"/>
        <v/>
      </c>
      <c r="S27" s="9" t="str">
        <f t="shared" si="10"/>
        <v/>
      </c>
      <c r="T27" s="16" t="str">
        <f t="shared" si="11"/>
        <v/>
      </c>
      <c r="U27" s="10" t="str">
        <f t="shared" si="2"/>
        <v/>
      </c>
      <c r="V27" s="10" t="str">
        <f>IF($T26=0,SUM(I$2:I25),IF(OR(E27="",I27="",I27="No Credits Listed"),"",IF($Q27&gt;1,"",SUMIF($P:$P,$P27,$I:$I))))</f>
        <v/>
      </c>
      <c r="W27" s="10" t="str">
        <f>IF($T26=0,SUM(J$2:J25),IF(OR(E27="",J27=""),"",IF($Q27&gt;1,"",SUMIF($P:$P,$P27,$J:$J))))</f>
        <v/>
      </c>
      <c r="X27" s="10" t="str">
        <f t="shared" si="20"/>
        <v/>
      </c>
      <c r="Y27" s="9" t="str">
        <f t="shared" si="4"/>
        <v/>
      </c>
      <c r="Z27" s="10" t="str">
        <f t="shared" si="5"/>
        <v/>
      </c>
      <c r="AA27" s="10" t="str">
        <f t="shared" si="6"/>
        <v/>
      </c>
      <c r="AB27" s="10" t="str">
        <f t="shared" si="12"/>
        <v/>
      </c>
      <c r="AC27" s="17" t="str">
        <f t="shared" si="13"/>
        <v/>
      </c>
      <c r="AD27" s="18" t="str">
        <f t="shared" si="14"/>
        <v/>
      </c>
      <c r="AE27" s="18" t="str">
        <f t="shared" si="15"/>
        <v/>
      </c>
      <c r="AF27" s="18" t="str">
        <f t="shared" si="16"/>
        <v/>
      </c>
    </row>
    <row r="28" spans="1:32" ht="15.75">
      <c r="A28" s="13"/>
      <c r="B28" s="13"/>
      <c r="C28" s="13"/>
      <c r="D28" s="4"/>
      <c r="E28" s="13"/>
      <c r="F28" s="14"/>
      <c r="G28" s="15"/>
      <c r="H28" s="9" t="str">
        <f>IF(AND(ISBLANK(D28),ISBLANK(E28),ISBLANK(F28),ISBLANK(G28)),"",_xlfn.IFS(ISBLANK(D28),"No Calendar Reported",ISBLANK(G28),"No Grade Reported",D28="quarter",VLOOKUP(G28,'Grades '!$A$3:$B$62,2,FALSE),D28="semester",VLOOKUP(G28,'Grades '!$C$3:$D$62,2,FALSE),D28="us semester percentage",VLOOKUP(G28,'Grades '!$G$3:$H$102,2,FALSE),D28="us quarter percentage",VLOOKUP(G28,'Grades '!$E$3:$F$102,2,FALSE),D28="canadian quarter percentage",VLOOKUP(G28,'Grades '!$I$3:$J$102,2,FALSE),D28="canadian semester percentage",VLOOKUP(G28,'Grades '!$K$3:$L$102,2,FALSE)))</f>
        <v/>
      </c>
      <c r="I28" s="9" t="str">
        <f t="shared" si="19"/>
        <v/>
      </c>
      <c r="J28" s="10" t="str">
        <f t="shared" si="7"/>
        <v/>
      </c>
      <c r="K28" s="11" t="str">
        <f t="shared" si="21"/>
        <v/>
      </c>
      <c r="L28" s="11" t="str">
        <f t="shared" si="18"/>
        <v/>
      </c>
      <c r="M28" s="11" t="str">
        <f>IF($T27=0,SUM(I$2:I26),"")</f>
        <v/>
      </c>
      <c r="N28" s="11" t="str">
        <f>IF($T27=0,SUM(J$2:J28),"")</f>
        <v/>
      </c>
      <c r="O28" s="18" t="str">
        <f t="shared" si="17"/>
        <v/>
      </c>
      <c r="P28" s="29" t="str">
        <f>IF(OR(ISBLANK(B28),ISBLANK(C28)),"",VLOOKUP(B28&amp;C28,'Grades '!Q$2:R$285,2,FALSE))</f>
        <v/>
      </c>
      <c r="Q28" s="9" t="str">
        <f t="shared" si="8"/>
        <v/>
      </c>
      <c r="R28" s="9" t="str">
        <f t="shared" si="9"/>
        <v/>
      </c>
      <c r="S28" s="9" t="str">
        <f t="shared" si="10"/>
        <v/>
      </c>
      <c r="T28" s="16" t="str">
        <f t="shared" si="11"/>
        <v/>
      </c>
      <c r="U28" s="10" t="str">
        <f t="shared" si="2"/>
        <v/>
      </c>
      <c r="V28" s="10" t="str">
        <f>IF($T27=0,SUM(I$2:I26),IF(OR(E28="",I28="",I28="No Credits Listed"),"",IF($Q28&gt;1,"",SUMIF($P:$P,$P28,$I:$I))))</f>
        <v/>
      </c>
      <c r="W28" s="10" t="str">
        <f>IF($T27=0,SUM(J$2:J26),IF(OR(E28="",J28=""),"",IF($Q28&gt;1,"",SUMIF($P:$P,$P28,$J:$J))))</f>
        <v/>
      </c>
      <c r="X28" s="10" t="str">
        <f t="shared" si="20"/>
        <v/>
      </c>
      <c r="Y28" s="9" t="str">
        <f t="shared" si="4"/>
        <v/>
      </c>
      <c r="Z28" s="10" t="str">
        <f t="shared" si="5"/>
        <v/>
      </c>
      <c r="AA28" s="10" t="str">
        <f t="shared" si="6"/>
        <v/>
      </c>
      <c r="AB28" s="10" t="str">
        <f t="shared" si="12"/>
        <v/>
      </c>
      <c r="AC28" s="17" t="str">
        <f t="shared" si="13"/>
        <v/>
      </c>
      <c r="AD28" s="18" t="str">
        <f t="shared" si="14"/>
        <v/>
      </c>
      <c r="AE28" s="18" t="str">
        <f t="shared" si="15"/>
        <v/>
      </c>
      <c r="AF28" s="18" t="str">
        <f t="shared" si="16"/>
        <v/>
      </c>
    </row>
    <row r="29" spans="1:32" ht="15.75">
      <c r="A29" s="13"/>
      <c r="B29" s="13"/>
      <c r="C29" s="13"/>
      <c r="D29" s="4"/>
      <c r="E29" s="13"/>
      <c r="F29" s="14"/>
      <c r="G29" s="15"/>
      <c r="H29" s="9" t="str">
        <f>IF(AND(ISBLANK(D29),ISBLANK(E29),ISBLANK(F29),ISBLANK(G29)),"",_xlfn.IFS(ISBLANK(D29),"No Calendar Reported",ISBLANK(G29),"No Grade Reported",D29="quarter",VLOOKUP(G29,'Grades '!$A$3:$B$62,2,FALSE),D29="semester",VLOOKUP(G29,'Grades '!$C$3:$D$62,2,FALSE),D29="us semester percentage",VLOOKUP(G29,'Grades '!$G$3:$H$102,2,FALSE),D29="us quarter percentage",VLOOKUP(G29,'Grades '!$E$3:$F$102,2,FALSE),D29="canadian quarter percentage",VLOOKUP(G29,'Grades '!$I$3:$J$102,2,FALSE),D29="canadian semester percentage",VLOOKUP(G29,'Grades '!$K$3:$L$102,2,FALSE)))</f>
        <v/>
      </c>
      <c r="I29" s="9" t="str">
        <f t="shared" si="19"/>
        <v/>
      </c>
      <c r="J29" s="10" t="str">
        <f t="shared" si="7"/>
        <v/>
      </c>
      <c r="K29" s="11" t="str">
        <f t="shared" si="21"/>
        <v/>
      </c>
      <c r="L29" s="11" t="str">
        <f t="shared" si="18"/>
        <v/>
      </c>
      <c r="M29" s="11" t="str">
        <f>IF($T28=0,SUM(I$2:I27),"")</f>
        <v/>
      </c>
      <c r="N29" s="11" t="str">
        <f>IF($T28=0,SUM(J$2:J29),"")</f>
        <v/>
      </c>
      <c r="O29" s="18" t="str">
        <f t="shared" si="17"/>
        <v/>
      </c>
      <c r="P29" s="29" t="str">
        <f>IF(OR(ISBLANK(B29),ISBLANK(C29)),"",VLOOKUP(B29&amp;C29,'Grades '!Q$2:R$285,2,FALSE))</f>
        <v/>
      </c>
      <c r="Q29" s="9" t="str">
        <f t="shared" si="8"/>
        <v/>
      </c>
      <c r="R29" s="9" t="str">
        <f t="shared" si="9"/>
        <v/>
      </c>
      <c r="S29" s="9" t="str">
        <f t="shared" si="10"/>
        <v/>
      </c>
      <c r="T29" s="16" t="str">
        <f t="shared" si="11"/>
        <v/>
      </c>
      <c r="U29" s="10" t="str">
        <f t="shared" si="2"/>
        <v/>
      </c>
      <c r="V29" s="10" t="str">
        <f>IF($T28=0,SUM(I$2:I27),IF(OR(E29="",I29="",I29="No Credits Listed"),"",IF($Q29&gt;1,"",SUMIF($P:$P,$P29,$I:$I))))</f>
        <v/>
      </c>
      <c r="W29" s="10" t="str">
        <f>IF($T28=0,SUM(J$2:J27),IF(OR(E29="",J29=""),"",IF($Q29&gt;1,"",SUMIF($P:$P,$P29,$J:$J))))</f>
        <v/>
      </c>
      <c r="X29" s="10" t="str">
        <f t="shared" si="20"/>
        <v/>
      </c>
      <c r="Y29" s="9" t="str">
        <f t="shared" si="4"/>
        <v/>
      </c>
      <c r="Z29" s="10" t="str">
        <f t="shared" si="5"/>
        <v/>
      </c>
      <c r="AA29" s="10" t="str">
        <f t="shared" si="6"/>
        <v/>
      </c>
      <c r="AB29" s="10" t="str">
        <f t="shared" si="12"/>
        <v/>
      </c>
      <c r="AC29" s="17" t="str">
        <f t="shared" si="13"/>
        <v/>
      </c>
      <c r="AD29" s="18" t="str">
        <f t="shared" si="14"/>
        <v/>
      </c>
      <c r="AE29" s="18" t="str">
        <f t="shared" si="15"/>
        <v/>
      </c>
      <c r="AF29" s="18" t="str">
        <f t="shared" si="16"/>
        <v/>
      </c>
    </row>
    <row r="30" spans="1:32" ht="15.75">
      <c r="A30" s="13"/>
      <c r="B30" s="13"/>
      <c r="C30" s="13"/>
      <c r="D30" s="4"/>
      <c r="E30" s="13"/>
      <c r="F30" s="14"/>
      <c r="G30" s="15"/>
      <c r="H30" s="9" t="str">
        <f>IF(AND(ISBLANK(D30),ISBLANK(E30),ISBLANK(F30),ISBLANK(G30)),"",_xlfn.IFS(ISBLANK(D30),"No Calendar Reported",ISBLANK(G30),"No Grade Reported",D30="quarter",VLOOKUP(G30,'Grades '!$A$3:$B$62,2,FALSE),D30="semester",VLOOKUP(G30,'Grades '!$C$3:$D$62,2,FALSE),D30="us semester percentage",VLOOKUP(G30,'Grades '!$G$3:$H$102,2,FALSE),D30="us quarter percentage",VLOOKUP(G30,'Grades '!$E$3:$F$102,2,FALSE),D30="canadian quarter percentage",VLOOKUP(G30,'Grades '!$I$3:$J$102,2,FALSE),D30="canadian semester percentage",VLOOKUP(G30,'Grades '!$K$3:$L$102,2,FALSE)))</f>
        <v/>
      </c>
      <c r="I30" s="9" t="str">
        <f t="shared" si="19"/>
        <v/>
      </c>
      <c r="J30" s="10" t="str">
        <f t="shared" si="7"/>
        <v/>
      </c>
      <c r="K30" s="11" t="str">
        <f t="shared" si="21"/>
        <v/>
      </c>
      <c r="L30" s="11" t="str">
        <f t="shared" si="18"/>
        <v/>
      </c>
      <c r="M30" s="11" t="str">
        <f>IF($T29=0,SUM(I$2:I28),"")</f>
        <v/>
      </c>
      <c r="N30" s="11" t="str">
        <f>IF($T29=0,SUM(J$2:J30),"")</f>
        <v/>
      </c>
      <c r="O30" s="18" t="str">
        <f t="shared" si="17"/>
        <v/>
      </c>
      <c r="P30" s="29" t="str">
        <f>IF(OR(ISBLANK(B30),ISBLANK(C30)),"",VLOOKUP(B30&amp;C30,'Grades '!Q$2:R$285,2,FALSE))</f>
        <v/>
      </c>
      <c r="Q30" s="9" t="str">
        <f t="shared" si="8"/>
        <v/>
      </c>
      <c r="R30" s="9" t="str">
        <f t="shared" si="9"/>
        <v/>
      </c>
      <c r="S30" s="9" t="str">
        <f t="shared" si="10"/>
        <v/>
      </c>
      <c r="T30" s="16" t="str">
        <f t="shared" si="11"/>
        <v/>
      </c>
      <c r="U30" s="10" t="str">
        <f t="shared" si="2"/>
        <v/>
      </c>
      <c r="V30" s="10" t="str">
        <f>IF($T29=0,SUM(I$2:I28),IF(OR(E30="",I30="",I30="No Credits Listed"),"",IF($Q30&gt;1,"",SUMIF($P:$P,$P30,$I:$I))))</f>
        <v/>
      </c>
      <c r="W30" s="10" t="str">
        <f>IF($T29=0,SUM(J$2:J28),IF(OR(E30="",J30=""),"",IF($Q30&gt;1,"",SUMIF($P:$P,$P30,$J:$J))))</f>
        <v/>
      </c>
      <c r="X30" s="10" t="str">
        <f t="shared" si="20"/>
        <v/>
      </c>
      <c r="Y30" s="9" t="str">
        <f t="shared" si="4"/>
        <v/>
      </c>
      <c r="Z30" s="10" t="str">
        <f t="shared" si="5"/>
        <v/>
      </c>
      <c r="AA30" s="10" t="str">
        <f t="shared" si="6"/>
        <v/>
      </c>
      <c r="AB30" s="10" t="str">
        <f t="shared" si="12"/>
        <v/>
      </c>
      <c r="AC30" s="17" t="str">
        <f t="shared" si="13"/>
        <v/>
      </c>
      <c r="AD30" s="18" t="str">
        <f t="shared" si="14"/>
        <v/>
      </c>
      <c r="AE30" s="18" t="str">
        <f t="shared" si="15"/>
        <v/>
      </c>
      <c r="AF30" s="18" t="str">
        <f t="shared" si="16"/>
        <v/>
      </c>
    </row>
    <row r="31" spans="1:32" ht="15.75">
      <c r="A31" s="13"/>
      <c r="B31" s="13"/>
      <c r="C31" s="13"/>
      <c r="D31" s="4"/>
      <c r="E31" s="13"/>
      <c r="F31" s="14"/>
      <c r="G31" s="15"/>
      <c r="H31" s="9" t="str">
        <f>IF(AND(ISBLANK(D31),ISBLANK(E31),ISBLANK(F31),ISBLANK(G31)),"",_xlfn.IFS(ISBLANK(D31),"No Calendar Reported",ISBLANK(G31),"No Grade Reported",D31="quarter",VLOOKUP(G31,'Grades '!$A$3:$B$62,2,FALSE),D31="semester",VLOOKUP(G31,'Grades '!$C$3:$D$62,2,FALSE),D31="us semester percentage",VLOOKUP(G31,'Grades '!$G$3:$H$102,2,FALSE),D31="us quarter percentage",VLOOKUP(G31,'Grades '!$E$3:$F$102,2,FALSE),D31="canadian quarter percentage",VLOOKUP(G31,'Grades '!$I$3:$J$102,2,FALSE),D31="canadian semester percentage",VLOOKUP(G31,'Grades '!$K$3:$L$102,2,FALSE)))</f>
        <v/>
      </c>
      <c r="I31" s="9" t="str">
        <f t="shared" si="19"/>
        <v/>
      </c>
      <c r="J31" s="10" t="str">
        <f t="shared" si="7"/>
        <v/>
      </c>
      <c r="K31" s="11" t="str">
        <f t="shared" si="21"/>
        <v/>
      </c>
      <c r="L31" s="11" t="str">
        <f t="shared" si="18"/>
        <v/>
      </c>
      <c r="M31" s="11" t="str">
        <f>IF($T30=0,SUM(I$2:I29),"")</f>
        <v/>
      </c>
      <c r="N31" s="11" t="str">
        <f>IF($T30=0,SUM(J$2:J31),"")</f>
        <v/>
      </c>
      <c r="O31" s="18" t="str">
        <f t="shared" si="17"/>
        <v/>
      </c>
      <c r="P31" s="29" t="str">
        <f>IF(OR(ISBLANK(B31),ISBLANK(C31)),"",VLOOKUP(B31&amp;C31,'Grades '!Q$2:R$285,2,FALSE))</f>
        <v/>
      </c>
      <c r="Q31" s="9" t="str">
        <f t="shared" si="8"/>
        <v/>
      </c>
      <c r="R31" s="9" t="str">
        <f t="shared" si="9"/>
        <v/>
      </c>
      <c r="S31" s="9" t="str">
        <f t="shared" si="10"/>
        <v/>
      </c>
      <c r="T31" s="16" t="str">
        <f t="shared" si="11"/>
        <v/>
      </c>
      <c r="U31" s="10" t="str">
        <f t="shared" si="2"/>
        <v/>
      </c>
      <c r="V31" s="10" t="str">
        <f>IF($T30=0,SUM(I$2:I29),IF(OR(E31="",I31="",I31="No Credits Listed"),"",IF($Q31&gt;1,"",SUMIF($P:$P,$P31,$I:$I))))</f>
        <v/>
      </c>
      <c r="W31" s="10" t="str">
        <f>IF($T30=0,SUM(J$2:J29),IF(OR(E31="",J31=""),"",IF($Q31&gt;1,"",SUMIF($P:$P,$P31,$J:$J))))</f>
        <v/>
      </c>
      <c r="X31" s="10" t="str">
        <f t="shared" si="20"/>
        <v/>
      </c>
      <c r="Y31" s="9" t="str">
        <f t="shared" si="4"/>
        <v/>
      </c>
      <c r="Z31" s="10" t="str">
        <f t="shared" si="5"/>
        <v/>
      </c>
      <c r="AA31" s="10" t="str">
        <f t="shared" si="6"/>
        <v/>
      </c>
      <c r="AB31" s="10" t="str">
        <f t="shared" si="12"/>
        <v/>
      </c>
      <c r="AC31" s="17" t="str">
        <f t="shared" si="13"/>
        <v/>
      </c>
      <c r="AD31" s="18" t="str">
        <f t="shared" si="14"/>
        <v/>
      </c>
      <c r="AE31" s="18" t="str">
        <f t="shared" si="15"/>
        <v/>
      </c>
      <c r="AF31" s="18" t="str">
        <f t="shared" si="16"/>
        <v/>
      </c>
    </row>
    <row r="32" spans="1:32" ht="15.75">
      <c r="A32" s="13"/>
      <c r="B32" s="13"/>
      <c r="C32" s="13"/>
      <c r="D32" s="4"/>
      <c r="E32" s="13"/>
      <c r="F32" s="14"/>
      <c r="G32" s="15"/>
      <c r="H32" s="9" t="str">
        <f>IF(AND(ISBLANK(D32),ISBLANK(E32),ISBLANK(F32),ISBLANK(G32)),"",_xlfn.IFS(ISBLANK(D32),"No Calendar Reported",ISBLANK(G32),"No Grade Reported",D32="quarter",VLOOKUP(G32,'Grades '!$A$3:$B$62,2,FALSE),D32="semester",VLOOKUP(G32,'Grades '!$C$3:$D$62,2,FALSE),D32="us semester percentage",VLOOKUP(G32,'Grades '!$G$3:$H$102,2,FALSE),D32="us quarter percentage",VLOOKUP(G32,'Grades '!$E$3:$F$102,2,FALSE),D32="canadian quarter percentage",VLOOKUP(G32,'Grades '!$I$3:$J$102,2,FALSE),D32="canadian semester percentage",VLOOKUP(G32,'Grades '!$K$3:$L$102,2,FALSE)))</f>
        <v/>
      </c>
      <c r="I32" s="9" t="str">
        <f t="shared" si="19"/>
        <v/>
      </c>
      <c r="J32" s="10" t="str">
        <f t="shared" si="7"/>
        <v/>
      </c>
      <c r="K32" s="11" t="str">
        <f t="shared" si="21"/>
        <v/>
      </c>
      <c r="L32" s="11" t="str">
        <f t="shared" si="18"/>
        <v/>
      </c>
      <c r="M32" s="11" t="str">
        <f>IF($T31=0,SUM(I$2:I30),"")</f>
        <v/>
      </c>
      <c r="N32" s="11" t="str">
        <f>IF($T31=0,SUM(J$2:J32),"")</f>
        <v/>
      </c>
      <c r="O32" s="18" t="str">
        <f t="shared" si="17"/>
        <v/>
      </c>
      <c r="P32" s="29" t="str">
        <f>IF(OR(ISBLANK(B32),ISBLANK(C32)),"",VLOOKUP(B32&amp;C32,'Grades '!Q$2:R$285,2,FALSE))</f>
        <v/>
      </c>
      <c r="Q32" s="9" t="str">
        <f t="shared" si="8"/>
        <v/>
      </c>
      <c r="R32" s="9" t="str">
        <f t="shared" si="9"/>
        <v/>
      </c>
      <c r="S32" s="9" t="str">
        <f t="shared" si="10"/>
        <v/>
      </c>
      <c r="T32" s="16" t="str">
        <f t="shared" si="11"/>
        <v/>
      </c>
      <c r="U32" s="10" t="str">
        <f t="shared" si="2"/>
        <v/>
      </c>
      <c r="V32" s="10" t="str">
        <f>IF($T31=0,SUM(I$2:I30),IF(OR(E32="",I32="",I32="No Credits Listed"),"",IF($Q32&gt;1,"",SUMIF($P:$P,$P32,$I:$I))))</f>
        <v/>
      </c>
      <c r="W32" s="10" t="str">
        <f>IF($T31=0,SUM(J$2:J30),IF(OR(E32="",J32=""),"",IF($Q32&gt;1,"",SUMIF($P:$P,$P32,$J:$J))))</f>
        <v/>
      </c>
      <c r="X32" s="10" t="str">
        <f t="shared" si="20"/>
        <v/>
      </c>
      <c r="Y32" s="9" t="str">
        <f t="shared" si="4"/>
        <v/>
      </c>
      <c r="Z32" s="10" t="str">
        <f t="shared" si="5"/>
        <v/>
      </c>
      <c r="AA32" s="10" t="str">
        <f t="shared" si="6"/>
        <v/>
      </c>
      <c r="AB32" s="10" t="str">
        <f t="shared" si="12"/>
        <v/>
      </c>
      <c r="AC32" s="17" t="str">
        <f t="shared" si="13"/>
        <v/>
      </c>
      <c r="AD32" s="18" t="str">
        <f t="shared" si="14"/>
        <v/>
      </c>
      <c r="AE32" s="18" t="str">
        <f t="shared" si="15"/>
        <v/>
      </c>
      <c r="AF32" s="18" t="str">
        <f t="shared" si="16"/>
        <v/>
      </c>
    </row>
    <row r="33" spans="1:32" ht="15.75">
      <c r="A33" s="13"/>
      <c r="B33" s="13"/>
      <c r="C33" s="13"/>
      <c r="D33" s="4"/>
      <c r="E33" s="13"/>
      <c r="F33" s="14"/>
      <c r="G33" s="15"/>
      <c r="H33" s="9" t="str">
        <f>IF(AND(ISBLANK(D33),ISBLANK(E33),ISBLANK(F33),ISBLANK(G33)),"",_xlfn.IFS(ISBLANK(D33),"No Calendar Reported",ISBLANK(G33),"No Grade Reported",D33="quarter",VLOOKUP(G33,'Grades '!$A$3:$B$62,2,FALSE),D33="semester",VLOOKUP(G33,'Grades '!$C$3:$D$62,2,FALSE),D33="us semester percentage",VLOOKUP(G33,'Grades '!$G$3:$H$102,2,FALSE),D33="us quarter percentage",VLOOKUP(G33,'Grades '!$E$3:$F$102,2,FALSE),D33="canadian quarter percentage",VLOOKUP(G33,'Grades '!$I$3:$J$102,2,FALSE),D33="canadian semester percentage",VLOOKUP(G33,'Grades '!$K$3:$L$102,2,FALSE)))</f>
        <v/>
      </c>
      <c r="I33" s="9" t="str">
        <f t="shared" si="19"/>
        <v/>
      </c>
      <c r="J33" s="10" t="str">
        <f t="shared" si="7"/>
        <v/>
      </c>
      <c r="K33" s="11" t="str">
        <f t="shared" si="21"/>
        <v/>
      </c>
      <c r="L33" s="11" t="str">
        <f t="shared" si="18"/>
        <v/>
      </c>
      <c r="M33" s="11" t="str">
        <f>IF($T32=0,SUM(I$2:I31),"")</f>
        <v/>
      </c>
      <c r="N33" s="11" t="str">
        <f>IF($T32=0,SUM(J$2:J33),"")</f>
        <v/>
      </c>
      <c r="O33" s="18" t="str">
        <f t="shared" si="17"/>
        <v/>
      </c>
      <c r="P33" s="29" t="str">
        <f>IF(OR(ISBLANK(B33),ISBLANK(C33)),"",VLOOKUP(B33&amp;C33,'Grades '!Q$2:R$285,2,FALSE))</f>
        <v/>
      </c>
      <c r="Q33" s="9" t="str">
        <f t="shared" si="8"/>
        <v/>
      </c>
      <c r="R33" s="9" t="str">
        <f t="shared" si="9"/>
        <v/>
      </c>
      <c r="S33" s="9" t="str">
        <f t="shared" si="10"/>
        <v/>
      </c>
      <c r="T33" s="16" t="str">
        <f t="shared" si="11"/>
        <v/>
      </c>
      <c r="U33" s="10" t="str">
        <f t="shared" si="2"/>
        <v/>
      </c>
      <c r="V33" s="10" t="str">
        <f>IF($T32=0,SUM(I$2:I31),IF(OR(E33="",I33="",I33="No Credits Listed"),"",IF($Q33&gt;1,"",SUMIF($P:$P,$P33,$I:$I))))</f>
        <v/>
      </c>
      <c r="W33" s="10" t="str">
        <f>IF($T32=0,SUM(J$2:J31),IF(OR(E33="",J33=""),"",IF($Q33&gt;1,"",SUMIF($P:$P,$P33,$J:$J))))</f>
        <v/>
      </c>
      <c r="X33" s="10" t="str">
        <f t="shared" si="20"/>
        <v/>
      </c>
      <c r="Y33" s="9" t="str">
        <f t="shared" si="4"/>
        <v/>
      </c>
      <c r="Z33" s="10" t="str">
        <f t="shared" si="5"/>
        <v/>
      </c>
      <c r="AA33" s="10" t="str">
        <f t="shared" si="6"/>
        <v/>
      </c>
      <c r="AB33" s="10" t="str">
        <f t="shared" si="12"/>
        <v/>
      </c>
      <c r="AC33" s="17" t="str">
        <f t="shared" si="13"/>
        <v/>
      </c>
      <c r="AD33" s="18" t="str">
        <f t="shared" si="14"/>
        <v/>
      </c>
      <c r="AE33" s="18" t="str">
        <f t="shared" si="15"/>
        <v/>
      </c>
      <c r="AF33" s="18" t="str">
        <f t="shared" si="16"/>
        <v/>
      </c>
    </row>
    <row r="34" spans="1:32" ht="15.75">
      <c r="A34" s="13"/>
      <c r="B34" s="13"/>
      <c r="C34" s="13"/>
      <c r="D34" s="4"/>
      <c r="E34" s="13"/>
      <c r="F34" s="14"/>
      <c r="G34" s="15"/>
      <c r="H34" s="9" t="str">
        <f>IF(AND(ISBLANK(D34),ISBLANK(E34),ISBLANK(F34),ISBLANK(G34)),"",_xlfn.IFS(ISBLANK(D34),"No Calendar Reported",ISBLANK(G34),"No Grade Reported",D34="quarter",VLOOKUP(G34,'Grades '!$A$3:$B$62,2,FALSE),D34="semester",VLOOKUP(G34,'Grades '!$C$3:$D$62,2,FALSE),D34="us semester percentage",VLOOKUP(G34,'Grades '!$G$3:$H$102,2,FALSE),D34="us quarter percentage",VLOOKUP(G34,'Grades '!$E$3:$F$102,2,FALSE),D34="canadian quarter percentage",VLOOKUP(G34,'Grades '!$I$3:$J$102,2,FALSE),D34="canadian semester percentage",VLOOKUP(G34,'Grades '!$K$3:$L$102,2,FALSE)))</f>
        <v/>
      </c>
      <c r="I34" s="9" t="str">
        <f t="shared" si="19"/>
        <v/>
      </c>
      <c r="J34" s="10" t="str">
        <f t="shared" si="7"/>
        <v/>
      </c>
      <c r="K34" s="11" t="str">
        <f t="shared" si="21"/>
        <v/>
      </c>
      <c r="L34" s="11" t="str">
        <f t="shared" si="18"/>
        <v/>
      </c>
      <c r="M34" s="11" t="str">
        <f>IF($T33=0,SUM(I$2:I32),"")</f>
        <v/>
      </c>
      <c r="N34" s="11" t="str">
        <f>IF($T33=0,SUM(J$2:J34),"")</f>
        <v/>
      </c>
      <c r="O34" s="18" t="str">
        <f t="shared" si="17"/>
        <v/>
      </c>
      <c r="P34" s="29" t="str">
        <f>IF(OR(ISBLANK(B34),ISBLANK(C34)),"",VLOOKUP(B34&amp;C34,'Grades '!Q$2:R$285,2,FALSE))</f>
        <v/>
      </c>
      <c r="Q34" s="9" t="str">
        <f t="shared" si="8"/>
        <v/>
      </c>
      <c r="R34" s="9" t="str">
        <f t="shared" si="9"/>
        <v/>
      </c>
      <c r="S34" s="9" t="str">
        <f t="shared" si="10"/>
        <v/>
      </c>
      <c r="T34" s="16" t="str">
        <f t="shared" si="11"/>
        <v/>
      </c>
      <c r="U34" s="10" t="str">
        <f t="shared" si="2"/>
        <v/>
      </c>
      <c r="V34" s="10" t="str">
        <f>IF($T33=0,SUM(I$2:I32),IF(OR(E34="",I34="",I34="No Credits Listed"),"",IF($Q34&gt;1,"",SUMIF($P:$P,$P34,$I:$I))))</f>
        <v/>
      </c>
      <c r="W34" s="10" t="str">
        <f>IF($T33=0,SUM(J$2:J32),IF(OR(E34="",J34=""),"",IF($Q34&gt;1,"",SUMIF($P:$P,$P34,$J:$J))))</f>
        <v/>
      </c>
      <c r="X34" s="10" t="str">
        <f t="shared" si="20"/>
        <v/>
      </c>
      <c r="Y34" s="9" t="str">
        <f t="shared" si="4"/>
        <v/>
      </c>
      <c r="Z34" s="10" t="str">
        <f t="shared" si="5"/>
        <v/>
      </c>
      <c r="AA34" s="10" t="str">
        <f t="shared" si="6"/>
        <v/>
      </c>
      <c r="AB34" s="10" t="str">
        <f t="shared" si="12"/>
        <v/>
      </c>
      <c r="AC34" s="17" t="str">
        <f t="shared" si="13"/>
        <v/>
      </c>
      <c r="AD34" s="18" t="str">
        <f t="shared" si="14"/>
        <v/>
      </c>
      <c r="AE34" s="18" t="str">
        <f t="shared" si="15"/>
        <v/>
      </c>
      <c r="AF34" s="18" t="str">
        <f t="shared" si="16"/>
        <v/>
      </c>
    </row>
    <row r="35" spans="1:32" ht="15.75">
      <c r="A35" s="13"/>
      <c r="B35" s="13"/>
      <c r="C35" s="13"/>
      <c r="D35" s="4"/>
      <c r="E35" s="13"/>
      <c r="F35" s="14"/>
      <c r="G35" s="15"/>
      <c r="H35" s="9" t="str">
        <f>IF(AND(ISBLANK(D35),ISBLANK(E35),ISBLANK(F35),ISBLANK(G35)),"",_xlfn.IFS(ISBLANK(D35),"No Calendar Reported",ISBLANK(G35),"No Grade Reported",D35="quarter",VLOOKUP(G35,'Grades '!$A$3:$B$62,2,FALSE),D35="semester",VLOOKUP(G35,'Grades '!$C$3:$D$62,2,FALSE),D35="us semester percentage",VLOOKUP(G35,'Grades '!$G$3:$H$102,2,FALSE),D35="us quarter percentage",VLOOKUP(G35,'Grades '!$E$3:$F$102,2,FALSE),D35="canadian quarter percentage",VLOOKUP(G35,'Grades '!$I$3:$J$102,2,FALSE),D35="canadian semester percentage",VLOOKUP(G35,'Grades '!$K$3:$L$102,2,FALSE)))</f>
        <v/>
      </c>
      <c r="I35" s="9" t="str">
        <f t="shared" si="19"/>
        <v/>
      </c>
      <c r="J35" s="10" t="str">
        <f t="shared" si="7"/>
        <v/>
      </c>
      <c r="K35" s="11" t="str">
        <f t="shared" si="21"/>
        <v/>
      </c>
      <c r="L35" s="11" t="str">
        <f t="shared" si="18"/>
        <v/>
      </c>
      <c r="M35" s="11" t="str">
        <f>IF($T34=0,SUM(I$2:I33),"")</f>
        <v/>
      </c>
      <c r="N35" s="11" t="str">
        <f>IF($T34=0,SUM(J$2:J35),"")</f>
        <v/>
      </c>
      <c r="O35" s="18" t="str">
        <f t="shared" si="17"/>
        <v/>
      </c>
      <c r="P35" s="29" t="str">
        <f>IF(OR(ISBLANK(B35),ISBLANK(C35)),"",VLOOKUP(B35&amp;C35,'Grades '!Q$2:R$285,2,FALSE))</f>
        <v/>
      </c>
      <c r="Q35" s="9" t="str">
        <f t="shared" si="8"/>
        <v/>
      </c>
      <c r="R35" s="9" t="str">
        <f t="shared" si="9"/>
        <v/>
      </c>
      <c r="S35" s="9" t="str">
        <f t="shared" si="10"/>
        <v/>
      </c>
      <c r="T35" s="16" t="str">
        <f t="shared" si="11"/>
        <v/>
      </c>
      <c r="U35" s="10" t="str">
        <f t="shared" si="2"/>
        <v/>
      </c>
      <c r="V35" s="10" t="str">
        <f>IF($T34=0,SUM(I$2:I33),IF(OR(E35="",I35="",I35="No Credits Listed"),"",IF($Q35&gt;1,"",SUMIF($P:$P,$P35,$I:$I))))</f>
        <v/>
      </c>
      <c r="W35" s="10" t="str">
        <f>IF($T34=0,SUM(J$2:J33),IF(OR(E35="",J35=""),"",IF($Q35&gt;1,"",SUMIF($P:$P,$P35,$J:$J))))</f>
        <v/>
      </c>
      <c r="X35" s="10" t="str">
        <f t="shared" si="20"/>
        <v/>
      </c>
      <c r="Y35" s="9" t="str">
        <f t="shared" si="4"/>
        <v/>
      </c>
      <c r="Z35" s="10" t="str">
        <f t="shared" si="5"/>
        <v/>
      </c>
      <c r="AA35" s="10" t="str">
        <f t="shared" si="6"/>
        <v/>
      </c>
      <c r="AB35" s="10" t="str">
        <f t="shared" si="12"/>
        <v/>
      </c>
      <c r="AC35" s="17" t="str">
        <f t="shared" si="13"/>
        <v/>
      </c>
      <c r="AD35" s="18" t="str">
        <f t="shared" si="14"/>
        <v/>
      </c>
      <c r="AE35" s="18" t="str">
        <f t="shared" si="15"/>
        <v/>
      </c>
      <c r="AF35" s="18" t="str">
        <f t="shared" si="16"/>
        <v/>
      </c>
    </row>
    <row r="36" spans="1:32" ht="15.75">
      <c r="A36" s="13"/>
      <c r="B36" s="13"/>
      <c r="C36" s="13"/>
      <c r="D36" s="4"/>
      <c r="E36" s="13"/>
      <c r="F36" s="14"/>
      <c r="G36" s="15"/>
      <c r="H36" s="9" t="str">
        <f>IF(AND(ISBLANK(D36),ISBLANK(E36),ISBLANK(F36),ISBLANK(G36)),"",_xlfn.IFS(ISBLANK(D36),"No Calendar Reported",ISBLANK(G36),"No Grade Reported",D36="quarter",VLOOKUP(G36,'Grades '!$A$3:$B$62,2,FALSE),D36="semester",VLOOKUP(G36,'Grades '!$C$3:$D$62,2,FALSE),D36="us semester percentage",VLOOKUP(G36,'Grades '!$G$3:$H$102,2,FALSE),D36="us quarter percentage",VLOOKUP(G36,'Grades '!$E$3:$F$102,2,FALSE),D36="canadian quarter percentage",VLOOKUP(G36,'Grades '!$I$3:$J$102,2,FALSE),D36="canadian semester percentage",VLOOKUP(G36,'Grades '!$K$3:$L$102,2,FALSE)))</f>
        <v/>
      </c>
      <c r="I36" s="9" t="str">
        <f t="shared" si="19"/>
        <v/>
      </c>
      <c r="J36" s="10" t="str">
        <f t="shared" si="7"/>
        <v/>
      </c>
      <c r="K36" s="11" t="str">
        <f t="shared" si="21"/>
        <v/>
      </c>
      <c r="L36" s="11" t="str">
        <f t="shared" si="18"/>
        <v/>
      </c>
      <c r="M36" s="11" t="str">
        <f>IF($T35=0,SUM(I$2:I34),"")</f>
        <v/>
      </c>
      <c r="N36" s="11" t="str">
        <f>IF($T35=0,SUM(J$2:J36),"")</f>
        <v/>
      </c>
      <c r="O36" s="18" t="str">
        <f t="shared" si="17"/>
        <v/>
      </c>
      <c r="P36" s="29" t="str">
        <f>IF(OR(ISBLANK(B36),ISBLANK(C36)),"",VLOOKUP(B36&amp;C36,'Grades '!Q$2:R$285,2,FALSE))</f>
        <v/>
      </c>
      <c r="Q36" s="9" t="str">
        <f t="shared" si="8"/>
        <v/>
      </c>
      <c r="R36" s="9" t="str">
        <f t="shared" si="9"/>
        <v/>
      </c>
      <c r="S36" s="9" t="str">
        <f t="shared" si="10"/>
        <v/>
      </c>
      <c r="T36" s="16" t="str">
        <f t="shared" si="11"/>
        <v/>
      </c>
      <c r="U36" s="10" t="str">
        <f t="shared" si="2"/>
        <v/>
      </c>
      <c r="V36" s="10" t="str">
        <f>IF($T35=0,SUM(I$2:I34),IF(OR(E36="",I36="",I36="No Credits Listed"),"",IF($Q36&gt;1,"",SUMIF($P:$P,$P36,$I:$I))))</f>
        <v/>
      </c>
      <c r="W36" s="10" t="str">
        <f>IF($T35=0,SUM(J$2:J34),IF(OR(E36="",J36=""),"",IF($Q36&gt;1,"",SUMIF($P:$P,$P36,$J:$J))))</f>
        <v/>
      </c>
      <c r="X36" s="10" t="str">
        <f t="shared" si="20"/>
        <v/>
      </c>
      <c r="Y36" s="9" t="str">
        <f t="shared" si="4"/>
        <v/>
      </c>
      <c r="Z36" s="10" t="str">
        <f t="shared" si="5"/>
        <v/>
      </c>
      <c r="AA36" s="10" t="str">
        <f t="shared" si="6"/>
        <v/>
      </c>
      <c r="AB36" s="10" t="str">
        <f t="shared" si="12"/>
        <v/>
      </c>
      <c r="AC36" s="17" t="str">
        <f t="shared" si="13"/>
        <v/>
      </c>
      <c r="AD36" s="18" t="str">
        <f t="shared" si="14"/>
        <v/>
      </c>
      <c r="AE36" s="18" t="str">
        <f t="shared" si="15"/>
        <v/>
      </c>
      <c r="AF36" s="18" t="str">
        <f t="shared" si="16"/>
        <v/>
      </c>
    </row>
    <row r="37" spans="1:32" ht="15.75">
      <c r="A37" s="13"/>
      <c r="B37" s="13"/>
      <c r="C37" s="13"/>
      <c r="D37" s="4"/>
      <c r="E37" s="13"/>
      <c r="F37" s="14"/>
      <c r="G37" s="15"/>
      <c r="H37" s="9" t="str">
        <f>IF(AND(ISBLANK(D37),ISBLANK(E37),ISBLANK(F37),ISBLANK(G37)),"",_xlfn.IFS(ISBLANK(D37),"No Calendar Reported",ISBLANK(G37),"No Grade Reported",D37="quarter",VLOOKUP(G37,'Grades '!$A$3:$B$62,2,FALSE),D37="semester",VLOOKUP(G37,'Grades '!$C$3:$D$62,2,FALSE),D37="us semester percentage",VLOOKUP(G37,'Grades '!$G$3:$H$102,2,FALSE),D37="us quarter percentage",VLOOKUP(G37,'Grades '!$E$3:$F$102,2,FALSE),D37="canadian quarter percentage",VLOOKUP(G37,'Grades '!$I$3:$J$102,2,FALSE),D37="canadian semester percentage",VLOOKUP(G37,'Grades '!$K$3:$L$102,2,FALSE)))</f>
        <v/>
      </c>
      <c r="I37" s="9" t="str">
        <f t="shared" si="19"/>
        <v/>
      </c>
      <c r="J37" s="10" t="str">
        <f t="shared" si="7"/>
        <v/>
      </c>
      <c r="K37" s="11" t="str">
        <f t="shared" si="21"/>
        <v/>
      </c>
      <c r="L37" s="11" t="str">
        <f t="shared" si="18"/>
        <v/>
      </c>
      <c r="M37" s="11" t="str">
        <f>IF($T36=0,SUM(I$2:I35),"")</f>
        <v/>
      </c>
      <c r="N37" s="11" t="str">
        <f>IF($T36=0,SUM(J$2:J37),"")</f>
        <v/>
      </c>
      <c r="O37" s="18" t="str">
        <f t="shared" si="17"/>
        <v/>
      </c>
      <c r="P37" s="29" t="str">
        <f>IF(OR(ISBLANK(B37),ISBLANK(C37)),"",VLOOKUP(B37&amp;C37,'Grades '!Q$2:R$285,2,FALSE))</f>
        <v/>
      </c>
      <c r="Q37" s="9" t="str">
        <f t="shared" si="8"/>
        <v/>
      </c>
      <c r="R37" s="9" t="str">
        <f t="shared" si="9"/>
        <v/>
      </c>
      <c r="S37" s="9" t="str">
        <f t="shared" si="10"/>
        <v/>
      </c>
      <c r="T37" s="16" t="str">
        <f t="shared" si="11"/>
        <v/>
      </c>
      <c r="U37" s="10" t="str">
        <f t="shared" si="2"/>
        <v/>
      </c>
      <c r="V37" s="10" t="str">
        <f>IF($T36=0,SUM(I$2:I35),IF(OR(E37="",I37="",I37="No Credits Listed"),"",IF($Q37&gt;1,"",SUMIF($P:$P,$P37,$I:$I))))</f>
        <v/>
      </c>
      <c r="W37" s="10" t="str">
        <f>IF($T36=0,SUM(J$2:J35),IF(OR(E37="",J37=""),"",IF($Q37&gt;1,"",SUMIF($P:$P,$P37,$J:$J))))</f>
        <v/>
      </c>
      <c r="X37" s="10" t="str">
        <f t="shared" si="20"/>
        <v/>
      </c>
      <c r="Y37" s="9" t="str">
        <f t="shared" si="4"/>
        <v/>
      </c>
      <c r="Z37" s="10" t="str">
        <f t="shared" si="5"/>
        <v/>
      </c>
      <c r="AA37" s="10" t="str">
        <f t="shared" si="6"/>
        <v/>
      </c>
      <c r="AB37" s="10" t="str">
        <f t="shared" si="12"/>
        <v/>
      </c>
      <c r="AC37" s="17" t="str">
        <f t="shared" si="13"/>
        <v/>
      </c>
      <c r="AD37" s="18" t="str">
        <f t="shared" si="14"/>
        <v/>
      </c>
      <c r="AE37" s="18" t="str">
        <f t="shared" si="15"/>
        <v/>
      </c>
      <c r="AF37" s="18" t="str">
        <f t="shared" si="16"/>
        <v/>
      </c>
    </row>
    <row r="38" spans="1:32" ht="15.75">
      <c r="A38" s="13"/>
      <c r="B38" s="13"/>
      <c r="C38" s="13"/>
      <c r="D38" s="4"/>
      <c r="E38" s="13"/>
      <c r="F38" s="14"/>
      <c r="G38" s="15"/>
      <c r="H38" s="9" t="str">
        <f>IF(AND(ISBLANK(D38),ISBLANK(E38),ISBLANK(F38),ISBLANK(G38)),"",_xlfn.IFS(ISBLANK(D38),"No Calendar Reported",ISBLANK(G38),"No Grade Reported",D38="quarter",VLOOKUP(G38,'Grades '!$A$3:$B$62,2,FALSE),D38="semester",VLOOKUP(G38,'Grades '!$C$3:$D$62,2,FALSE),D38="us semester percentage",VLOOKUP(G38,'Grades '!$G$3:$H$102,2,FALSE),D38="us quarter percentage",VLOOKUP(G38,'Grades '!$E$3:$F$102,2,FALSE),D38="canadian quarter percentage",VLOOKUP(G38,'Grades '!$I$3:$J$102,2,FALSE),D38="canadian semester percentage",VLOOKUP(G38,'Grades '!$K$3:$L$102,2,FALSE)))</f>
        <v/>
      </c>
      <c r="I38" s="9" t="str">
        <f t="shared" si="19"/>
        <v/>
      </c>
      <c r="J38" s="10" t="str">
        <f t="shared" si="7"/>
        <v/>
      </c>
      <c r="K38" s="11" t="str">
        <f t="shared" si="21"/>
        <v/>
      </c>
      <c r="L38" s="11" t="str">
        <f t="shared" si="18"/>
        <v/>
      </c>
      <c r="M38" s="11" t="str">
        <f>IF($T37=0,SUM(I$2:I36),"")</f>
        <v/>
      </c>
      <c r="N38" s="11" t="str">
        <f>IF($T37=0,SUM(J$2:J38),"")</f>
        <v/>
      </c>
      <c r="O38" s="18" t="str">
        <f t="shared" si="17"/>
        <v/>
      </c>
      <c r="P38" s="29" t="str">
        <f>IF(OR(ISBLANK(B38),ISBLANK(C38)),"",VLOOKUP(B38&amp;C38,'Grades '!Q$2:R$285,2,FALSE))</f>
        <v/>
      </c>
      <c r="Q38" s="9" t="str">
        <f t="shared" si="8"/>
        <v/>
      </c>
      <c r="R38" s="9" t="str">
        <f t="shared" si="9"/>
        <v/>
      </c>
      <c r="S38" s="9" t="str">
        <f t="shared" si="10"/>
        <v/>
      </c>
      <c r="T38" s="16" t="str">
        <f t="shared" si="11"/>
        <v/>
      </c>
      <c r="U38" s="10" t="str">
        <f t="shared" si="2"/>
        <v/>
      </c>
      <c r="V38" s="10" t="str">
        <f>IF($T37=0,SUM(I$2:I36),IF(OR(E38="",I38="",I38="No Credits Listed"),"",IF($Q38&gt;1,"",SUMIF($P:$P,$P38,$I:$I))))</f>
        <v/>
      </c>
      <c r="W38" s="10" t="str">
        <f>IF($T37=0,SUM(J$2:J36),IF(OR(E38="",J38=""),"",IF($Q38&gt;1,"",SUMIF($P:$P,$P38,$J:$J))))</f>
        <v/>
      </c>
      <c r="X38" s="10" t="str">
        <f t="shared" si="20"/>
        <v/>
      </c>
      <c r="Y38" s="9" t="str">
        <f t="shared" si="4"/>
        <v/>
      </c>
      <c r="Z38" s="10" t="str">
        <f t="shared" si="5"/>
        <v/>
      </c>
      <c r="AA38" s="10" t="str">
        <f t="shared" si="6"/>
        <v/>
      </c>
      <c r="AB38" s="10" t="str">
        <f t="shared" si="12"/>
        <v/>
      </c>
      <c r="AC38" s="17" t="str">
        <f t="shared" si="13"/>
        <v/>
      </c>
      <c r="AD38" s="18" t="str">
        <f t="shared" si="14"/>
        <v/>
      </c>
      <c r="AE38" s="18" t="str">
        <f t="shared" si="15"/>
        <v/>
      </c>
      <c r="AF38" s="18" t="str">
        <f t="shared" si="16"/>
        <v/>
      </c>
    </row>
    <row r="39" spans="1:32" ht="15.75">
      <c r="A39" s="13"/>
      <c r="B39" s="13"/>
      <c r="C39" s="13"/>
      <c r="D39" s="4"/>
      <c r="E39" s="13"/>
      <c r="F39" s="14"/>
      <c r="G39" s="15"/>
      <c r="H39" s="9" t="str">
        <f>IF(AND(ISBLANK(D39),ISBLANK(E39),ISBLANK(F39),ISBLANK(G39)),"",_xlfn.IFS(ISBLANK(D39),"No Calendar Reported",ISBLANK(G39),"No Grade Reported",D39="quarter",VLOOKUP(G39,'Grades '!$A$3:$B$62,2,FALSE),D39="semester",VLOOKUP(G39,'Grades '!$C$3:$D$62,2,FALSE),D39="us semester percentage",VLOOKUP(G39,'Grades '!$G$3:$H$102,2,FALSE),D39="us quarter percentage",VLOOKUP(G39,'Grades '!$E$3:$F$102,2,FALSE),D39="canadian quarter percentage",VLOOKUP(G39,'Grades '!$I$3:$J$102,2,FALSE),D39="canadian semester percentage",VLOOKUP(G39,'Grades '!$K$3:$L$102,2,FALSE)))</f>
        <v/>
      </c>
      <c r="I39" s="9" t="str">
        <f t="shared" si="19"/>
        <v/>
      </c>
      <c r="J39" s="10" t="str">
        <f t="shared" si="7"/>
        <v/>
      </c>
      <c r="K39" s="11" t="str">
        <f t="shared" si="21"/>
        <v/>
      </c>
      <c r="L39" s="11" t="str">
        <f t="shared" si="18"/>
        <v/>
      </c>
      <c r="M39" s="11" t="str">
        <f>IF($T38=0,SUM(I$2:I37),"")</f>
        <v/>
      </c>
      <c r="N39" s="11" t="str">
        <f>IF($T38=0,SUM(J$2:J39),"")</f>
        <v/>
      </c>
      <c r="O39" s="18" t="str">
        <f t="shared" si="17"/>
        <v/>
      </c>
      <c r="P39" s="29" t="str">
        <f>IF(OR(ISBLANK(B39),ISBLANK(C39)),"",VLOOKUP(B39&amp;C39,'Grades '!Q$2:R$285,2,FALSE))</f>
        <v/>
      </c>
      <c r="Q39" s="9" t="str">
        <f t="shared" si="8"/>
        <v/>
      </c>
      <c r="R39" s="9" t="str">
        <f t="shared" si="9"/>
        <v/>
      </c>
      <c r="S39" s="9" t="str">
        <f t="shared" si="10"/>
        <v/>
      </c>
      <c r="T39" s="16" t="str">
        <f t="shared" si="11"/>
        <v/>
      </c>
      <c r="U39" s="10" t="str">
        <f t="shared" si="2"/>
        <v/>
      </c>
      <c r="V39" s="10" t="str">
        <f>IF($T38=0,SUM(I$2:I37),IF(OR(E39="",I39="",I39="No Credits Listed"),"",IF($Q39&gt;1,"",SUMIF($P:$P,$P39,$I:$I))))</f>
        <v/>
      </c>
      <c r="W39" s="10" t="str">
        <f>IF($T38=0,SUM(J$2:J37),IF(OR(E39="",J39=""),"",IF($Q39&gt;1,"",SUMIF($P:$P,$P39,$J:$J))))</f>
        <v/>
      </c>
      <c r="X39" s="10" t="str">
        <f t="shared" si="20"/>
        <v/>
      </c>
      <c r="Y39" s="9" t="str">
        <f t="shared" si="4"/>
        <v/>
      </c>
      <c r="Z39" s="10" t="str">
        <f t="shared" si="5"/>
        <v/>
      </c>
      <c r="AA39" s="10" t="str">
        <f t="shared" si="6"/>
        <v/>
      </c>
      <c r="AB39" s="10" t="str">
        <f t="shared" si="12"/>
        <v/>
      </c>
      <c r="AC39" s="17" t="str">
        <f t="shared" si="13"/>
        <v/>
      </c>
      <c r="AD39" s="18" t="str">
        <f t="shared" si="14"/>
        <v/>
      </c>
      <c r="AE39" s="18" t="str">
        <f t="shared" si="15"/>
        <v/>
      </c>
      <c r="AF39" s="18" t="str">
        <f t="shared" si="16"/>
        <v/>
      </c>
    </row>
    <row r="40" spans="1:32" ht="15.75">
      <c r="A40" s="13"/>
      <c r="B40" s="13"/>
      <c r="C40" s="13"/>
      <c r="D40" s="4"/>
      <c r="E40" s="13"/>
      <c r="F40" s="14"/>
      <c r="G40" s="15"/>
      <c r="H40" s="9" t="str">
        <f>IF(AND(ISBLANK(D40),ISBLANK(E40),ISBLANK(F40),ISBLANK(G40)),"",_xlfn.IFS(ISBLANK(D40),"No Calendar Reported",ISBLANK(G40),"No Grade Reported",D40="quarter",VLOOKUP(G40,'Grades '!$A$3:$B$62,2,FALSE),D40="semester",VLOOKUP(G40,'Grades '!$C$3:$D$62,2,FALSE),D40="us semester percentage",VLOOKUP(G40,'Grades '!$G$3:$H$102,2,FALSE),D40="us quarter percentage",VLOOKUP(G40,'Grades '!$E$3:$F$102,2,FALSE),D40="canadian quarter percentage",VLOOKUP(G40,'Grades '!$I$3:$J$102,2,FALSE),D40="canadian semester percentage",VLOOKUP(G40,'Grades '!$K$3:$L$102,2,FALSE)))</f>
        <v/>
      </c>
      <c r="I40" s="9" t="str">
        <f t="shared" si="19"/>
        <v/>
      </c>
      <c r="J40" s="10" t="str">
        <f t="shared" si="7"/>
        <v/>
      </c>
      <c r="K40" s="11" t="str">
        <f t="shared" si="21"/>
        <v/>
      </c>
      <c r="L40" s="11" t="str">
        <f t="shared" si="18"/>
        <v/>
      </c>
      <c r="M40" s="11" t="str">
        <f>IF($T39=0,SUM(I$2:I38),"")</f>
        <v/>
      </c>
      <c r="N40" s="11" t="str">
        <f>IF($T39=0,SUM(J$2:J40),"")</f>
        <v/>
      </c>
      <c r="O40" s="18" t="str">
        <f t="shared" si="17"/>
        <v/>
      </c>
      <c r="P40" s="29" t="str">
        <f>IF(OR(ISBLANK(B40),ISBLANK(C40)),"",VLOOKUP(B40&amp;C40,'Grades '!Q$2:R$285,2,FALSE))</f>
        <v/>
      </c>
      <c r="Q40" s="9" t="str">
        <f t="shared" si="8"/>
        <v/>
      </c>
      <c r="R40" s="9" t="str">
        <f t="shared" si="9"/>
        <v/>
      </c>
      <c r="S40" s="9" t="str">
        <f t="shared" si="10"/>
        <v/>
      </c>
      <c r="T40" s="16" t="str">
        <f t="shared" si="11"/>
        <v/>
      </c>
      <c r="U40" s="10" t="str">
        <f t="shared" si="2"/>
        <v/>
      </c>
      <c r="V40" s="10" t="str">
        <f>IF($T39=0,SUM(I$2:I38),IF(OR(E40="",I40="",I40="No Credits Listed"),"",IF($Q40&gt;1,"",SUMIF($P:$P,$P40,$I:$I))))</f>
        <v/>
      </c>
      <c r="W40" s="10" t="str">
        <f>IF($T39=0,SUM(J$2:J38),IF(OR(E40="",J40=""),"",IF($Q40&gt;1,"",SUMIF($P:$P,$P40,$J:$J))))</f>
        <v/>
      </c>
      <c r="X40" s="10" t="str">
        <f t="shared" si="20"/>
        <v/>
      </c>
      <c r="Y40" s="9" t="str">
        <f t="shared" si="4"/>
        <v/>
      </c>
      <c r="Z40" s="10" t="str">
        <f t="shared" si="5"/>
        <v/>
      </c>
      <c r="AA40" s="10" t="str">
        <f t="shared" si="6"/>
        <v/>
      </c>
      <c r="AB40" s="10" t="str">
        <f t="shared" si="12"/>
        <v/>
      </c>
      <c r="AC40" s="17" t="str">
        <f t="shared" si="13"/>
        <v/>
      </c>
      <c r="AD40" s="18" t="str">
        <f t="shared" si="14"/>
        <v/>
      </c>
      <c r="AE40" s="18" t="str">
        <f t="shared" si="15"/>
        <v/>
      </c>
      <c r="AF40" s="18" t="str">
        <f t="shared" si="16"/>
        <v/>
      </c>
    </row>
    <row r="41" spans="1:32" ht="15.75">
      <c r="A41" s="13"/>
      <c r="B41" s="13"/>
      <c r="C41" s="13"/>
      <c r="D41" s="4"/>
      <c r="E41" s="13"/>
      <c r="F41" s="14"/>
      <c r="G41" s="15"/>
      <c r="H41" s="9" t="str">
        <f>IF(AND(ISBLANK(D41),ISBLANK(E41),ISBLANK(F41),ISBLANK(G41)),"",_xlfn.IFS(ISBLANK(D41),"No Calendar Reported",ISBLANK(G41),"No Grade Reported",D41="quarter",VLOOKUP(G41,'Grades '!$A$3:$B$62,2,FALSE),D41="semester",VLOOKUP(G41,'Grades '!$C$3:$D$62,2,FALSE),D41="us semester percentage",VLOOKUP(G41,'Grades '!$G$3:$H$102,2,FALSE),D41="us quarter percentage",VLOOKUP(G41,'Grades '!$E$3:$F$102,2,FALSE),D41="canadian quarter percentage",VLOOKUP(G41,'Grades '!$I$3:$J$102,2,FALSE),D41="canadian semester percentage",VLOOKUP(G41,'Grades '!$K$3:$L$102,2,FALSE)))</f>
        <v/>
      </c>
      <c r="I41" s="9" t="str">
        <f t="shared" si="19"/>
        <v/>
      </c>
      <c r="J41" s="10" t="str">
        <f t="shared" si="7"/>
        <v/>
      </c>
      <c r="K41" s="11" t="str">
        <f t="shared" si="21"/>
        <v/>
      </c>
      <c r="L41" s="11" t="str">
        <f t="shared" si="18"/>
        <v/>
      </c>
      <c r="M41" s="11" t="str">
        <f>IF($T40=0,SUM(I$2:I39),"")</f>
        <v/>
      </c>
      <c r="N41" s="11" t="str">
        <f>IF($T40=0,SUM(J$2:J41),"")</f>
        <v/>
      </c>
      <c r="O41" s="18" t="str">
        <f t="shared" si="17"/>
        <v/>
      </c>
      <c r="P41" s="29" t="str">
        <f>IF(OR(ISBLANK(B41),ISBLANK(C41)),"",VLOOKUP(B41&amp;C41,'Grades '!Q$2:R$285,2,FALSE))</f>
        <v/>
      </c>
      <c r="Q41" s="9" t="str">
        <f t="shared" si="8"/>
        <v/>
      </c>
      <c r="R41" s="9" t="str">
        <f t="shared" si="9"/>
        <v/>
      </c>
      <c r="S41" s="9" t="str">
        <f t="shared" si="10"/>
        <v/>
      </c>
      <c r="T41" s="16" t="str">
        <f t="shared" si="11"/>
        <v/>
      </c>
      <c r="U41" s="10" t="str">
        <f t="shared" si="2"/>
        <v/>
      </c>
      <c r="V41" s="10" t="str">
        <f>IF($T40=0,SUM(I$2:I39),IF(OR(E41="",I41="",I41="No Credits Listed"),"",IF($Q41&gt;1,"",SUMIF($P:$P,$P41,$I:$I))))</f>
        <v/>
      </c>
      <c r="W41" s="10" t="str">
        <f>IF($T40=0,SUM(J$2:J39),IF(OR(E41="",J41=""),"",IF($Q41&gt;1,"",SUMIF($P:$P,$P41,$J:$J))))</f>
        <v/>
      </c>
      <c r="X41" s="10" t="str">
        <f t="shared" si="20"/>
        <v/>
      </c>
      <c r="Y41" s="9" t="str">
        <f t="shared" si="4"/>
        <v/>
      </c>
      <c r="Z41" s="10" t="str">
        <f t="shared" si="5"/>
        <v/>
      </c>
      <c r="AA41" s="10" t="str">
        <f t="shared" si="6"/>
        <v/>
      </c>
      <c r="AB41" s="10" t="str">
        <f t="shared" si="12"/>
        <v/>
      </c>
      <c r="AC41" s="17" t="str">
        <f t="shared" si="13"/>
        <v/>
      </c>
      <c r="AD41" s="18" t="str">
        <f t="shared" si="14"/>
        <v/>
      </c>
      <c r="AE41" s="18" t="str">
        <f t="shared" si="15"/>
        <v/>
      </c>
      <c r="AF41" s="18" t="str">
        <f t="shared" si="16"/>
        <v/>
      </c>
    </row>
    <row r="42" spans="1:32" ht="15.75">
      <c r="A42" s="13"/>
      <c r="B42" s="13"/>
      <c r="C42" s="13"/>
      <c r="D42" s="4"/>
      <c r="E42" s="13"/>
      <c r="F42" s="14"/>
      <c r="G42" s="15"/>
      <c r="H42" s="9" t="str">
        <f>IF(AND(ISBLANK(D42),ISBLANK(E42),ISBLANK(F42),ISBLANK(G42)),"",_xlfn.IFS(ISBLANK(D42),"No Calendar Reported",ISBLANK(G42),"No Grade Reported",D42="quarter",VLOOKUP(G42,'Grades '!$A$3:$B$62,2,FALSE),D42="semester",VLOOKUP(G42,'Grades '!$C$3:$D$62,2,FALSE),D42="us semester percentage",VLOOKUP(G42,'Grades '!$G$3:$H$102,2,FALSE),D42="us quarter percentage",VLOOKUP(G42,'Grades '!$E$3:$F$102,2,FALSE),D42="canadian quarter percentage",VLOOKUP(G42,'Grades '!$I$3:$J$102,2,FALSE),D42="canadian semester percentage",VLOOKUP(G42,'Grades '!$K$3:$L$102,2,FALSE)))</f>
        <v/>
      </c>
      <c r="I42" s="9" t="str">
        <f t="shared" si="19"/>
        <v/>
      </c>
      <c r="J42" s="10" t="str">
        <f t="shared" si="7"/>
        <v/>
      </c>
      <c r="K42" s="11" t="str">
        <f t="shared" si="21"/>
        <v/>
      </c>
      <c r="L42" s="11" t="str">
        <f t="shared" si="18"/>
        <v/>
      </c>
      <c r="M42" s="11" t="str">
        <f>IF($T41=0,SUM(I$2:I40),"")</f>
        <v/>
      </c>
      <c r="N42" s="11" t="str">
        <f>IF($T41=0,SUM(J$2:J42),"")</f>
        <v/>
      </c>
      <c r="O42" s="18" t="str">
        <f t="shared" si="17"/>
        <v/>
      </c>
      <c r="P42" s="29" t="str">
        <f>IF(OR(ISBLANK(B42),ISBLANK(C42)),"",VLOOKUP(B42&amp;C42,'Grades '!Q$2:R$285,2,FALSE))</f>
        <v/>
      </c>
      <c r="Q42" s="9" t="str">
        <f t="shared" si="8"/>
        <v/>
      </c>
      <c r="R42" s="9" t="str">
        <f t="shared" si="9"/>
        <v/>
      </c>
      <c r="S42" s="9" t="str">
        <f t="shared" si="10"/>
        <v/>
      </c>
      <c r="T42" s="16" t="str">
        <f t="shared" si="11"/>
        <v/>
      </c>
      <c r="U42" s="10" t="str">
        <f t="shared" si="2"/>
        <v/>
      </c>
      <c r="V42" s="10" t="str">
        <f>IF($T41=0,SUM(I$2:I40),IF(OR(E42="",I42="",I42="No Credits Listed"),"",IF($Q42&gt;1,"",SUMIF($P:$P,$P42,$I:$I))))</f>
        <v/>
      </c>
      <c r="W42" s="10" t="str">
        <f>IF($T41=0,SUM(J$2:J40),IF(OR(E42="",J42=""),"",IF($Q42&gt;1,"",SUMIF($P:$P,$P42,$J:$J))))</f>
        <v/>
      </c>
      <c r="X42" s="10" t="str">
        <f t="shared" si="20"/>
        <v/>
      </c>
      <c r="Y42" s="9" t="str">
        <f t="shared" si="4"/>
        <v/>
      </c>
      <c r="Z42" s="10" t="str">
        <f t="shared" si="5"/>
        <v/>
      </c>
      <c r="AA42" s="10" t="str">
        <f t="shared" si="6"/>
        <v/>
      </c>
      <c r="AB42" s="10" t="str">
        <f t="shared" si="12"/>
        <v/>
      </c>
      <c r="AC42" s="17" t="str">
        <f t="shared" si="13"/>
        <v/>
      </c>
      <c r="AD42" s="18" t="str">
        <f t="shared" si="14"/>
        <v/>
      </c>
      <c r="AE42" s="18" t="str">
        <f t="shared" si="15"/>
        <v/>
      </c>
      <c r="AF42" s="18" t="str">
        <f t="shared" si="16"/>
        <v/>
      </c>
    </row>
    <row r="43" spans="1:32" ht="15.75">
      <c r="A43" s="13"/>
      <c r="B43" s="13"/>
      <c r="C43" s="13"/>
      <c r="D43" s="4"/>
      <c r="E43" s="13"/>
      <c r="F43" s="14"/>
      <c r="G43" s="15"/>
      <c r="H43" s="9" t="str">
        <f>IF(AND(ISBLANK(D43),ISBLANK(E43),ISBLANK(F43),ISBLANK(G43)),"",_xlfn.IFS(ISBLANK(D43),"No Calendar Reported",ISBLANK(G43),"No Grade Reported",D43="quarter",VLOOKUP(G43,'Grades '!$A$3:$B$62,2,FALSE),D43="semester",VLOOKUP(G43,'Grades '!$C$3:$D$62,2,FALSE),D43="us semester percentage",VLOOKUP(G43,'Grades '!$G$3:$H$102,2,FALSE),D43="us quarter percentage",VLOOKUP(G43,'Grades '!$E$3:$F$102,2,FALSE),D43="canadian quarter percentage",VLOOKUP(G43,'Grades '!$I$3:$J$102,2,FALSE),D43="canadian semester percentage",VLOOKUP(G43,'Grades '!$K$3:$L$102,2,FALSE)))</f>
        <v/>
      </c>
      <c r="I43" s="9" t="str">
        <f t="shared" si="19"/>
        <v/>
      </c>
      <c r="J43" s="10" t="str">
        <f t="shared" si="7"/>
        <v/>
      </c>
      <c r="K43" s="11" t="str">
        <f t="shared" si="21"/>
        <v/>
      </c>
      <c r="L43" s="11" t="str">
        <f t="shared" si="18"/>
        <v/>
      </c>
      <c r="M43" s="11" t="str">
        <f>IF($T42=0,SUM(I$2:I41),"")</f>
        <v/>
      </c>
      <c r="N43" s="11" t="str">
        <f>IF($T42=0,SUM(J$2:J43),"")</f>
        <v/>
      </c>
      <c r="O43" s="18" t="str">
        <f t="shared" si="17"/>
        <v/>
      </c>
      <c r="P43" s="29" t="str">
        <f>IF(OR(ISBLANK(B43),ISBLANK(C43)),"",VLOOKUP(B43&amp;C43,'Grades '!Q$2:R$285,2,FALSE))</f>
        <v/>
      </c>
      <c r="Q43" s="9" t="str">
        <f t="shared" si="8"/>
        <v/>
      </c>
      <c r="R43" s="9" t="str">
        <f t="shared" si="9"/>
        <v/>
      </c>
      <c r="S43" s="9" t="str">
        <f t="shared" si="10"/>
        <v/>
      </c>
      <c r="T43" s="16" t="str">
        <f t="shared" si="11"/>
        <v/>
      </c>
      <c r="U43" s="10" t="str">
        <f t="shared" si="2"/>
        <v/>
      </c>
      <c r="V43" s="10" t="str">
        <f>IF($T42=0,SUM(I$2:I41),IF(OR(E43="",I43="",I43="No Credits Listed"),"",IF($Q43&gt;1,"",SUMIF($P:$P,$P43,$I:$I))))</f>
        <v/>
      </c>
      <c r="W43" s="10" t="str">
        <f>IF($T42=0,SUM(J$2:J41),IF(OR(E43="",J43=""),"",IF($Q43&gt;1,"",SUMIF($P:$P,$P43,$J:$J))))</f>
        <v/>
      </c>
      <c r="X43" s="10" t="str">
        <f t="shared" si="20"/>
        <v/>
      </c>
      <c r="Y43" s="9" t="str">
        <f t="shared" si="4"/>
        <v/>
      </c>
      <c r="Z43" s="10" t="str">
        <f t="shared" si="5"/>
        <v/>
      </c>
      <c r="AA43" s="10" t="str">
        <f t="shared" si="6"/>
        <v/>
      </c>
      <c r="AB43" s="10" t="str">
        <f t="shared" si="12"/>
        <v/>
      </c>
      <c r="AC43" s="17" t="str">
        <f t="shared" si="13"/>
        <v/>
      </c>
      <c r="AD43" s="18" t="str">
        <f t="shared" si="14"/>
        <v/>
      </c>
      <c r="AE43" s="18" t="str">
        <f t="shared" si="15"/>
        <v/>
      </c>
      <c r="AF43" s="18" t="str">
        <f t="shared" si="16"/>
        <v/>
      </c>
    </row>
    <row r="44" spans="1:32" ht="15.75">
      <c r="A44" s="13"/>
      <c r="B44" s="13"/>
      <c r="C44" s="13"/>
      <c r="D44" s="4"/>
      <c r="E44" s="13"/>
      <c r="F44" s="14"/>
      <c r="G44" s="15"/>
      <c r="H44" s="9" t="str">
        <f>IF(AND(ISBLANK(D44),ISBLANK(E44),ISBLANK(F44),ISBLANK(G44)),"",_xlfn.IFS(ISBLANK(D44),"No Calendar Reported",ISBLANK(G44),"No Grade Reported",D44="quarter",VLOOKUP(G44,'Grades '!$A$3:$B$62,2,FALSE),D44="semester",VLOOKUP(G44,'Grades '!$C$3:$D$62,2,FALSE),D44="us semester percentage",VLOOKUP(G44,'Grades '!$G$3:$H$102,2,FALSE),D44="us quarter percentage",VLOOKUP(G44,'Grades '!$E$3:$F$102,2,FALSE),D44="canadian quarter percentage",VLOOKUP(G44,'Grades '!$I$3:$J$102,2,FALSE),D44="canadian semester percentage",VLOOKUP(G44,'Grades '!$K$3:$L$102,2,FALSE)))</f>
        <v/>
      </c>
      <c r="I44" s="9" t="str">
        <f t="shared" si="19"/>
        <v/>
      </c>
      <c r="J44" s="10" t="str">
        <f t="shared" si="7"/>
        <v/>
      </c>
      <c r="K44" s="11" t="str">
        <f t="shared" si="21"/>
        <v/>
      </c>
      <c r="L44" s="11" t="str">
        <f t="shared" si="18"/>
        <v/>
      </c>
      <c r="M44" s="11" t="str">
        <f>IF($T43=0,SUM(I$2:I42),"")</f>
        <v/>
      </c>
      <c r="N44" s="11" t="str">
        <f>IF($T43=0,SUM(J$2:J44),"")</f>
        <v/>
      </c>
      <c r="O44" s="18" t="str">
        <f t="shared" si="17"/>
        <v/>
      </c>
      <c r="P44" s="29" t="str">
        <f>IF(OR(ISBLANK(B44),ISBLANK(C44)),"",VLOOKUP(B44&amp;C44,'Grades '!Q$2:R$285,2,FALSE))</f>
        <v/>
      </c>
      <c r="Q44" s="9" t="str">
        <f t="shared" si="8"/>
        <v/>
      </c>
      <c r="R44" s="9" t="str">
        <f t="shared" si="9"/>
        <v/>
      </c>
      <c r="S44" s="9" t="str">
        <f t="shared" si="10"/>
        <v/>
      </c>
      <c r="T44" s="16" t="str">
        <f t="shared" si="11"/>
        <v/>
      </c>
      <c r="U44" s="10" t="str">
        <f t="shared" si="2"/>
        <v/>
      </c>
      <c r="V44" s="10" t="str">
        <f>IF($T43=0,SUM(I$2:I42),IF(OR(E44="",I44="",I44="No Credits Listed"),"",IF($Q44&gt;1,"",SUMIF($P:$P,$P44,$I:$I))))</f>
        <v/>
      </c>
      <c r="W44" s="10" t="str">
        <f>IF($T43=0,SUM(J$2:J42),IF(OR(E44="",J44=""),"",IF($Q44&gt;1,"",SUMIF($P:$P,$P44,$J:$J))))</f>
        <v/>
      </c>
      <c r="X44" s="10" t="str">
        <f t="shared" si="20"/>
        <v/>
      </c>
      <c r="Y44" s="9" t="str">
        <f t="shared" si="4"/>
        <v/>
      </c>
      <c r="Z44" s="10" t="str">
        <f t="shared" si="5"/>
        <v/>
      </c>
      <c r="AA44" s="10" t="str">
        <f t="shared" si="6"/>
        <v/>
      </c>
      <c r="AB44" s="10" t="str">
        <f t="shared" si="12"/>
        <v/>
      </c>
      <c r="AC44" s="17" t="str">
        <f t="shared" si="13"/>
        <v/>
      </c>
      <c r="AD44" s="18" t="str">
        <f t="shared" si="14"/>
        <v/>
      </c>
      <c r="AE44" s="18" t="str">
        <f t="shared" si="15"/>
        <v/>
      </c>
      <c r="AF44" s="18" t="str">
        <f t="shared" si="16"/>
        <v/>
      </c>
    </row>
    <row r="45" spans="1:32" ht="15.75">
      <c r="A45" s="13"/>
      <c r="B45" s="13"/>
      <c r="C45" s="13"/>
      <c r="D45" s="4"/>
      <c r="E45" s="13"/>
      <c r="F45" s="14"/>
      <c r="G45" s="15"/>
      <c r="H45" s="9" t="str">
        <f>IF(AND(ISBLANK(D45),ISBLANK(E45),ISBLANK(F45),ISBLANK(G45)),"",_xlfn.IFS(ISBLANK(D45),"No Calendar Reported",ISBLANK(G45),"No Grade Reported",D45="quarter",VLOOKUP(G45,'Grades '!$A$3:$B$62,2,FALSE),D45="semester",VLOOKUP(G45,'Grades '!$C$3:$D$62,2,FALSE),D45="us semester percentage",VLOOKUP(G45,'Grades '!$G$3:$H$102,2,FALSE),D45="us quarter percentage",VLOOKUP(G45,'Grades '!$E$3:$F$102,2,FALSE),D45="canadian quarter percentage",VLOOKUP(G45,'Grades '!$I$3:$J$102,2,FALSE),D45="canadian semester percentage",VLOOKUP(G45,'Grades '!$K$3:$L$102,2,FALSE)))</f>
        <v/>
      </c>
      <c r="I45" s="9" t="str">
        <f t="shared" si="19"/>
        <v/>
      </c>
      <c r="J45" s="10" t="str">
        <f t="shared" si="7"/>
        <v/>
      </c>
      <c r="K45" s="11" t="str">
        <f t="shared" si="21"/>
        <v/>
      </c>
      <c r="L45" s="11" t="str">
        <f t="shared" si="18"/>
        <v/>
      </c>
      <c r="M45" s="11" t="str">
        <f>IF($T44=0,SUM(I$2:I43),"")</f>
        <v/>
      </c>
      <c r="N45" s="11" t="str">
        <f>IF($T44=0,SUM(J$2:J45),"")</f>
        <v/>
      </c>
      <c r="O45" s="18" t="str">
        <f t="shared" si="17"/>
        <v/>
      </c>
      <c r="P45" s="29" t="str">
        <f>IF(OR(ISBLANK(B45),ISBLANK(C45)),"",VLOOKUP(B45&amp;C45,'Grades '!Q$2:R$285,2,FALSE))</f>
        <v/>
      </c>
      <c r="Q45" s="9" t="str">
        <f t="shared" si="8"/>
        <v/>
      </c>
      <c r="R45" s="9" t="str">
        <f t="shared" si="9"/>
        <v/>
      </c>
      <c r="S45" s="9" t="str">
        <f t="shared" si="10"/>
        <v/>
      </c>
      <c r="T45" s="16" t="str">
        <f t="shared" si="11"/>
        <v/>
      </c>
      <c r="U45" s="10" t="str">
        <f t="shared" si="2"/>
        <v/>
      </c>
      <c r="V45" s="10" t="str">
        <f>IF($T44=0,SUM(I$2:I43),IF(OR(E45="",I45="",I45="No Credits Listed"),"",IF($Q45&gt;1,"",SUMIF($P:$P,$P45,$I:$I))))</f>
        <v/>
      </c>
      <c r="W45" s="10" t="str">
        <f>IF($T44=0,SUM(J$2:J43),IF(OR(E45="",J45=""),"",IF($Q45&gt;1,"",SUMIF($P:$P,$P45,$J:$J))))</f>
        <v/>
      </c>
      <c r="X45" s="10" t="str">
        <f t="shared" si="20"/>
        <v/>
      </c>
      <c r="Y45" s="9" t="str">
        <f t="shared" si="4"/>
        <v/>
      </c>
      <c r="Z45" s="10" t="str">
        <f t="shared" si="5"/>
        <v/>
      </c>
      <c r="AA45" s="10" t="str">
        <f t="shared" si="6"/>
        <v/>
      </c>
      <c r="AB45" s="10" t="str">
        <f t="shared" si="12"/>
        <v/>
      </c>
      <c r="AC45" s="17" t="str">
        <f t="shared" si="13"/>
        <v/>
      </c>
      <c r="AD45" s="18" t="str">
        <f t="shared" si="14"/>
        <v/>
      </c>
      <c r="AE45" s="18" t="str">
        <f t="shared" si="15"/>
        <v/>
      </c>
      <c r="AF45" s="18" t="str">
        <f t="shared" si="16"/>
        <v/>
      </c>
    </row>
    <row r="46" spans="1:32" ht="15.75">
      <c r="A46" s="13"/>
      <c r="B46" s="13"/>
      <c r="C46" s="13"/>
      <c r="D46" s="4"/>
      <c r="E46" s="13"/>
      <c r="F46" s="14"/>
      <c r="G46" s="15"/>
      <c r="H46" s="9" t="str">
        <f>IF(AND(ISBLANK(D46),ISBLANK(E46),ISBLANK(F46),ISBLANK(G46)),"",_xlfn.IFS(ISBLANK(D46),"No Calendar Reported",ISBLANK(G46),"No Grade Reported",D46="quarter",VLOOKUP(G46,'Grades '!$A$3:$B$62,2,FALSE),D46="semester",VLOOKUP(G46,'Grades '!$C$3:$D$62,2,FALSE),D46="us semester percentage",VLOOKUP(G46,'Grades '!$G$3:$H$102,2,FALSE),D46="us quarter percentage",VLOOKUP(G46,'Grades '!$E$3:$F$102,2,FALSE),D46="canadian quarter percentage",VLOOKUP(G46,'Grades '!$I$3:$J$102,2,FALSE),D46="canadian semester percentage",VLOOKUP(G46,'Grades '!$K$3:$L$102,2,FALSE)))</f>
        <v/>
      </c>
      <c r="I46" s="9" t="str">
        <f t="shared" si="19"/>
        <v/>
      </c>
      <c r="J46" s="10" t="str">
        <f t="shared" si="7"/>
        <v/>
      </c>
      <c r="K46" s="11" t="str">
        <f t="shared" si="21"/>
        <v/>
      </c>
      <c r="L46" s="11" t="str">
        <f t="shared" si="18"/>
        <v/>
      </c>
      <c r="M46" s="11" t="str">
        <f>IF($T45=0,SUM(I$2:I44),"")</f>
        <v/>
      </c>
      <c r="N46" s="11" t="str">
        <f>IF($T45=0,SUM(J$2:J46),"")</f>
        <v/>
      </c>
      <c r="O46" s="18" t="str">
        <f t="shared" si="17"/>
        <v/>
      </c>
      <c r="P46" s="29" t="str">
        <f>IF(OR(ISBLANK(B46),ISBLANK(C46)),"",VLOOKUP(B46&amp;C46,'Grades '!Q$2:R$285,2,FALSE))</f>
        <v/>
      </c>
      <c r="Q46" s="9" t="str">
        <f t="shared" si="8"/>
        <v/>
      </c>
      <c r="R46" s="9" t="str">
        <f t="shared" si="9"/>
        <v/>
      </c>
      <c r="S46" s="9" t="str">
        <f t="shared" si="10"/>
        <v/>
      </c>
      <c r="T46" s="16" t="str">
        <f t="shared" si="11"/>
        <v/>
      </c>
      <c r="U46" s="10" t="str">
        <f t="shared" si="2"/>
        <v/>
      </c>
      <c r="V46" s="10" t="str">
        <f>IF($T45=0,SUM(I$2:I44),IF(OR(E46="",I46="",I46="No Credits Listed"),"",IF($Q46&gt;1,"",SUMIF($P:$P,$P46,$I:$I))))</f>
        <v/>
      </c>
      <c r="W46" s="10" t="str">
        <f>IF($T45=0,SUM(J$2:J44),IF(OR(E46="",J46=""),"",IF($Q46&gt;1,"",SUMIF($P:$P,$P46,$J:$J))))</f>
        <v/>
      </c>
      <c r="X46" s="10" t="str">
        <f t="shared" si="20"/>
        <v/>
      </c>
      <c r="Y46" s="9" t="str">
        <f t="shared" si="4"/>
        <v/>
      </c>
      <c r="Z46" s="10" t="str">
        <f t="shared" si="5"/>
        <v/>
      </c>
      <c r="AA46" s="10" t="str">
        <f t="shared" si="6"/>
        <v/>
      </c>
      <c r="AB46" s="10" t="str">
        <f t="shared" si="12"/>
        <v/>
      </c>
      <c r="AC46" s="17" t="str">
        <f t="shared" si="13"/>
        <v/>
      </c>
      <c r="AD46" s="18" t="str">
        <f t="shared" si="14"/>
        <v/>
      </c>
      <c r="AE46" s="18" t="str">
        <f t="shared" si="15"/>
        <v/>
      </c>
      <c r="AF46" s="18" t="str">
        <f t="shared" si="16"/>
        <v/>
      </c>
    </row>
    <row r="47" spans="1:32" ht="15.75">
      <c r="A47" s="13"/>
      <c r="B47" s="13"/>
      <c r="C47" s="13"/>
      <c r="D47" s="4"/>
      <c r="E47" s="13"/>
      <c r="F47" s="14"/>
      <c r="G47" s="15"/>
      <c r="H47" s="9" t="str">
        <f>IF(AND(ISBLANK(D47),ISBLANK(E47),ISBLANK(F47),ISBLANK(G47)),"",_xlfn.IFS(ISBLANK(D47),"No Calendar Reported",ISBLANK(G47),"No Grade Reported",D47="quarter",VLOOKUP(G47,'Grades '!$A$3:$B$62,2,FALSE),D47="semester",VLOOKUP(G47,'Grades '!$C$3:$D$62,2,FALSE),D47="us semester percentage",VLOOKUP(G47,'Grades '!$G$3:$H$102,2,FALSE),D47="us quarter percentage",VLOOKUP(G47,'Grades '!$E$3:$F$102,2,FALSE),D47="canadian quarter percentage",VLOOKUP(G47,'Grades '!$I$3:$J$102,2,FALSE),D47="canadian semester percentage",VLOOKUP(G47,'Grades '!$K$3:$L$102,2,FALSE)))</f>
        <v/>
      </c>
      <c r="I47" s="9" t="str">
        <f t="shared" si="19"/>
        <v/>
      </c>
      <c r="J47" s="10" t="str">
        <f t="shared" si="7"/>
        <v/>
      </c>
      <c r="K47" s="11" t="str">
        <f t="shared" si="21"/>
        <v/>
      </c>
      <c r="L47" s="11" t="str">
        <f t="shared" si="18"/>
        <v/>
      </c>
      <c r="M47" s="11" t="str">
        <f>IF($T46=0,SUM(I$2:I45),"")</f>
        <v/>
      </c>
      <c r="N47" s="11" t="str">
        <f>IF($T46=0,SUM(J$2:J47),"")</f>
        <v/>
      </c>
      <c r="O47" s="18" t="str">
        <f t="shared" si="17"/>
        <v/>
      </c>
      <c r="P47" s="29" t="str">
        <f>IF(OR(ISBLANK(B47),ISBLANK(C47)),"",VLOOKUP(B47&amp;C47,'Grades '!Q$2:R$285,2,FALSE))</f>
        <v/>
      </c>
      <c r="Q47" s="9" t="str">
        <f t="shared" si="8"/>
        <v/>
      </c>
      <c r="R47" s="9" t="str">
        <f t="shared" si="9"/>
        <v/>
      </c>
      <c r="S47" s="9" t="str">
        <f t="shared" si="10"/>
        <v/>
      </c>
      <c r="T47" s="16" t="str">
        <f t="shared" si="11"/>
        <v/>
      </c>
      <c r="U47" s="10" t="str">
        <f t="shared" si="2"/>
        <v/>
      </c>
      <c r="V47" s="10" t="str">
        <f>IF($T46=0,SUM(I$2:I45),IF(OR(E47="",I47="",I47="No Credits Listed"),"",IF($Q47&gt;1,"",SUMIF($P:$P,$P47,$I:$I))))</f>
        <v/>
      </c>
      <c r="W47" s="10" t="str">
        <f>IF($T46=0,SUM(J$2:J45),IF(OR(E47="",J47=""),"",IF($Q47&gt;1,"",SUMIF($P:$P,$P47,$J:$J))))</f>
        <v/>
      </c>
      <c r="X47" s="10" t="str">
        <f t="shared" si="20"/>
        <v/>
      </c>
      <c r="Y47" s="9" t="str">
        <f t="shared" si="4"/>
        <v/>
      </c>
      <c r="Z47" s="10" t="str">
        <f t="shared" si="5"/>
        <v/>
      </c>
      <c r="AA47" s="10" t="str">
        <f t="shared" si="6"/>
        <v/>
      </c>
      <c r="AB47" s="10" t="str">
        <f t="shared" si="12"/>
        <v/>
      </c>
      <c r="AC47" s="17" t="str">
        <f t="shared" si="13"/>
        <v/>
      </c>
      <c r="AD47" s="18" t="str">
        <f t="shared" si="14"/>
        <v/>
      </c>
      <c r="AE47" s="18" t="str">
        <f t="shared" si="15"/>
        <v/>
      </c>
      <c r="AF47" s="18" t="str">
        <f t="shared" si="16"/>
        <v/>
      </c>
    </row>
    <row r="48" spans="1:32" ht="15.75">
      <c r="A48" s="13"/>
      <c r="B48" s="13"/>
      <c r="C48" s="13"/>
      <c r="D48" s="4"/>
      <c r="E48" s="13"/>
      <c r="F48" s="14"/>
      <c r="G48" s="15"/>
      <c r="H48" s="9" t="str">
        <f>IF(AND(ISBLANK(D48),ISBLANK(E48),ISBLANK(F48),ISBLANK(G48)),"",_xlfn.IFS(ISBLANK(D48),"No Calendar Reported",ISBLANK(G48),"No Grade Reported",D48="quarter",VLOOKUP(G48,'Grades '!$A$3:$B$62,2,FALSE),D48="semester",VLOOKUP(G48,'Grades '!$C$3:$D$62,2,FALSE),D48="us semester percentage",VLOOKUP(G48,'Grades '!$G$3:$H$102,2,FALSE),D48="us quarter percentage",VLOOKUP(G48,'Grades '!$E$3:$F$102,2,FALSE),D48="canadian quarter percentage",VLOOKUP(G48,'Grades '!$I$3:$J$102,2,FALSE),D48="canadian semester percentage",VLOOKUP(G48,'Grades '!$K$3:$L$102,2,FALSE)))</f>
        <v/>
      </c>
      <c r="I48" s="9" t="str">
        <f t="shared" si="19"/>
        <v/>
      </c>
      <c r="J48" s="10" t="str">
        <f t="shared" si="7"/>
        <v/>
      </c>
      <c r="K48" s="11" t="str">
        <f t="shared" si="21"/>
        <v/>
      </c>
      <c r="L48" s="11" t="str">
        <f t="shared" si="18"/>
        <v/>
      </c>
      <c r="M48" s="11" t="str">
        <f>IF($T47=0,SUM(I$2:I46),"")</f>
        <v/>
      </c>
      <c r="N48" s="11" t="str">
        <f>IF($T47=0,SUM(J$2:J48),"")</f>
        <v/>
      </c>
      <c r="O48" s="18" t="str">
        <f t="shared" si="17"/>
        <v/>
      </c>
      <c r="P48" s="29" t="str">
        <f>IF(OR(ISBLANK(B48),ISBLANK(C48)),"",VLOOKUP(B48&amp;C48,'Grades '!Q$2:R$285,2,FALSE))</f>
        <v/>
      </c>
      <c r="Q48" s="9" t="str">
        <f t="shared" si="8"/>
        <v/>
      </c>
      <c r="R48" s="9" t="str">
        <f t="shared" si="9"/>
        <v/>
      </c>
      <c r="S48" s="9" t="str">
        <f t="shared" si="10"/>
        <v/>
      </c>
      <c r="T48" s="16" t="str">
        <f t="shared" si="11"/>
        <v/>
      </c>
      <c r="U48" s="10" t="str">
        <f t="shared" si="2"/>
        <v/>
      </c>
      <c r="V48" s="10" t="str">
        <f>IF($T47=0,SUM(I$2:I46),IF(OR(E48="",I48="",I48="No Credits Listed"),"",IF($Q48&gt;1,"",SUMIF($P:$P,$P48,$I:$I))))</f>
        <v/>
      </c>
      <c r="W48" s="10" t="str">
        <f>IF($T47=0,SUM(J$2:J46),IF(OR(E48="",J48=""),"",IF($Q48&gt;1,"",SUMIF($P:$P,$P48,$J:$J))))</f>
        <v/>
      </c>
      <c r="X48" s="10" t="str">
        <f t="shared" si="20"/>
        <v/>
      </c>
      <c r="Y48" s="9" t="str">
        <f t="shared" si="4"/>
        <v/>
      </c>
      <c r="Z48" s="10" t="str">
        <f t="shared" si="5"/>
        <v/>
      </c>
      <c r="AA48" s="10" t="str">
        <f t="shared" si="6"/>
        <v/>
      </c>
      <c r="AB48" s="10" t="str">
        <f t="shared" si="12"/>
        <v/>
      </c>
      <c r="AC48" s="17" t="str">
        <f t="shared" si="13"/>
        <v/>
      </c>
      <c r="AD48" s="18" t="str">
        <f t="shared" si="14"/>
        <v/>
      </c>
      <c r="AE48" s="18" t="str">
        <f t="shared" si="15"/>
        <v/>
      </c>
      <c r="AF48" s="18" t="str">
        <f t="shared" si="16"/>
        <v/>
      </c>
    </row>
    <row r="49" spans="1:32" ht="15.75">
      <c r="A49" s="13"/>
      <c r="B49" s="13"/>
      <c r="C49" s="13"/>
      <c r="D49" s="4"/>
      <c r="E49" s="13"/>
      <c r="F49" s="14"/>
      <c r="G49" s="15"/>
      <c r="H49" s="9" t="str">
        <f>IF(AND(ISBLANK(D49),ISBLANK(E49),ISBLANK(F49),ISBLANK(G49)),"",_xlfn.IFS(ISBLANK(D49),"No Calendar Reported",ISBLANK(G49),"No Grade Reported",D49="quarter",VLOOKUP(G49,'Grades '!$A$3:$B$62,2,FALSE),D49="semester",VLOOKUP(G49,'Grades '!$C$3:$D$62,2,FALSE),D49="us semester percentage",VLOOKUP(G49,'Grades '!$G$3:$H$102,2,FALSE),D49="us quarter percentage",VLOOKUP(G49,'Grades '!$E$3:$F$102,2,FALSE),D49="canadian quarter percentage",VLOOKUP(G49,'Grades '!$I$3:$J$102,2,FALSE),D49="canadian semester percentage",VLOOKUP(G49,'Grades '!$K$3:$L$102,2,FALSE)))</f>
        <v/>
      </c>
      <c r="I49" s="9" t="str">
        <f t="shared" si="19"/>
        <v/>
      </c>
      <c r="J49" s="10" t="str">
        <f t="shared" si="7"/>
        <v/>
      </c>
      <c r="K49" s="11" t="str">
        <f t="shared" si="21"/>
        <v/>
      </c>
      <c r="L49" s="11" t="str">
        <f t="shared" si="18"/>
        <v/>
      </c>
      <c r="M49" s="11" t="str">
        <f>IF($T48=0,SUM(I$2:I47),"")</f>
        <v/>
      </c>
      <c r="N49" s="11" t="str">
        <f>IF($T48=0,SUM(J$2:J49),"")</f>
        <v/>
      </c>
      <c r="O49" s="18" t="str">
        <f t="shared" si="17"/>
        <v/>
      </c>
      <c r="P49" s="29" t="str">
        <f>IF(OR(ISBLANK(B49),ISBLANK(C49)),"",VLOOKUP(B49&amp;C49,'Grades '!Q$2:R$285,2,FALSE))</f>
        <v/>
      </c>
      <c r="Q49" s="9" t="str">
        <f t="shared" si="8"/>
        <v/>
      </c>
      <c r="R49" s="9" t="str">
        <f t="shared" si="9"/>
        <v/>
      </c>
      <c r="S49" s="9" t="str">
        <f t="shared" si="10"/>
        <v/>
      </c>
      <c r="T49" s="16" t="str">
        <f t="shared" si="11"/>
        <v/>
      </c>
      <c r="U49" s="10" t="str">
        <f t="shared" si="2"/>
        <v/>
      </c>
      <c r="V49" s="10" t="str">
        <f>IF($T48=0,SUM(I$2:I47),IF(OR(E49="",I49="",I49="No Credits Listed"),"",IF($Q49&gt;1,"",SUMIF($P:$P,$P49,$I:$I))))</f>
        <v/>
      </c>
      <c r="W49" s="10" t="str">
        <f>IF($T48=0,SUM(J$2:J47),IF(OR(E49="",J49=""),"",IF($Q49&gt;1,"",SUMIF($P:$P,$P49,$J:$J))))</f>
        <v/>
      </c>
      <c r="X49" s="10" t="str">
        <f t="shared" si="20"/>
        <v/>
      </c>
      <c r="Y49" s="9" t="str">
        <f t="shared" si="4"/>
        <v/>
      </c>
      <c r="Z49" s="10" t="str">
        <f t="shared" si="5"/>
        <v/>
      </c>
      <c r="AA49" s="10" t="str">
        <f t="shared" si="6"/>
        <v/>
      </c>
      <c r="AB49" s="10" t="str">
        <f t="shared" si="12"/>
        <v/>
      </c>
      <c r="AC49" s="17" t="str">
        <f t="shared" si="13"/>
        <v/>
      </c>
      <c r="AD49" s="18" t="str">
        <f t="shared" si="14"/>
        <v/>
      </c>
      <c r="AE49" s="18" t="str">
        <f t="shared" si="15"/>
        <v/>
      </c>
      <c r="AF49" s="18" t="str">
        <f t="shared" si="16"/>
        <v/>
      </c>
    </row>
    <row r="50" spans="1:32" ht="15.75">
      <c r="A50" s="13"/>
      <c r="B50" s="13"/>
      <c r="C50" s="13"/>
      <c r="D50" s="4"/>
      <c r="E50" s="13"/>
      <c r="F50" s="14"/>
      <c r="G50" s="15"/>
      <c r="H50" s="9" t="str">
        <f>IF(AND(ISBLANK(D50),ISBLANK(E50),ISBLANK(F50),ISBLANK(G50)),"",_xlfn.IFS(ISBLANK(D50),"No Calendar Reported",ISBLANK(G50),"No Grade Reported",D50="quarter",VLOOKUP(G50,'Grades '!$A$3:$B$62,2,FALSE),D50="semester",VLOOKUP(G50,'Grades '!$C$3:$D$62,2,FALSE),D50="us semester percentage",VLOOKUP(G50,'Grades '!$G$3:$H$102,2,FALSE),D50="us quarter percentage",VLOOKUP(G50,'Grades '!$E$3:$F$102,2,FALSE),D50="canadian quarter percentage",VLOOKUP(G50,'Grades '!$I$3:$J$102,2,FALSE),D50="canadian semester percentage",VLOOKUP(G50,'Grades '!$K$3:$L$102,2,FALSE)))</f>
        <v/>
      </c>
      <c r="I50" s="9" t="str">
        <f t="shared" si="19"/>
        <v/>
      </c>
      <c r="J50" s="10" t="str">
        <f t="shared" si="7"/>
        <v/>
      </c>
      <c r="K50" s="11" t="str">
        <f t="shared" si="21"/>
        <v/>
      </c>
      <c r="L50" s="11" t="str">
        <f t="shared" si="18"/>
        <v/>
      </c>
      <c r="M50" s="11" t="str">
        <f>IF($T49=0,SUM(I$2:I48),"")</f>
        <v/>
      </c>
      <c r="N50" s="11" t="str">
        <f>IF($T49=0,SUM(J$2:J50),"")</f>
        <v/>
      </c>
      <c r="O50" s="18" t="str">
        <f t="shared" si="17"/>
        <v/>
      </c>
      <c r="P50" s="29" t="str">
        <f>IF(OR(ISBLANK(B50),ISBLANK(C50)),"",VLOOKUP(B50&amp;C50,'Grades '!Q$2:R$285,2,FALSE))</f>
        <v/>
      </c>
      <c r="Q50" s="9" t="str">
        <f t="shared" si="8"/>
        <v/>
      </c>
      <c r="R50" s="9" t="str">
        <f t="shared" si="9"/>
        <v/>
      </c>
      <c r="S50" s="9" t="str">
        <f t="shared" si="10"/>
        <v/>
      </c>
      <c r="T50" s="16" t="str">
        <f t="shared" si="11"/>
        <v/>
      </c>
      <c r="U50" s="10" t="str">
        <f t="shared" si="2"/>
        <v/>
      </c>
      <c r="V50" s="10" t="str">
        <f>IF($T49=0,SUM(I$2:I48),IF(OR(E50="",I50="",I50="No Credits Listed"),"",IF($Q50&gt;1,"",SUMIF($P:$P,$P50,$I:$I))))</f>
        <v/>
      </c>
      <c r="W50" s="10" t="str">
        <f>IF($T49=0,SUM(J$2:J48),IF(OR(E50="",J50=""),"",IF($Q50&gt;1,"",SUMIF($P:$P,$P50,$J:$J))))</f>
        <v/>
      </c>
      <c r="X50" s="10" t="str">
        <f t="shared" si="20"/>
        <v/>
      </c>
      <c r="Y50" s="9" t="str">
        <f t="shared" si="4"/>
        <v/>
      </c>
      <c r="Z50" s="10" t="str">
        <f t="shared" si="5"/>
        <v/>
      </c>
      <c r="AA50" s="10" t="str">
        <f t="shared" si="6"/>
        <v/>
      </c>
      <c r="AB50" s="10" t="str">
        <f t="shared" si="12"/>
        <v/>
      </c>
      <c r="AC50" s="17" t="str">
        <f t="shared" si="13"/>
        <v/>
      </c>
      <c r="AD50" s="18" t="str">
        <f t="shared" si="14"/>
        <v/>
      </c>
      <c r="AE50" s="18" t="str">
        <f t="shared" si="15"/>
        <v/>
      </c>
      <c r="AF50" s="18" t="str">
        <f t="shared" si="16"/>
        <v/>
      </c>
    </row>
    <row r="51" spans="1:32" ht="15.75">
      <c r="A51" s="13"/>
      <c r="B51" s="13"/>
      <c r="C51" s="13"/>
      <c r="D51" s="4"/>
      <c r="E51" s="13"/>
      <c r="F51" s="14"/>
      <c r="G51" s="15"/>
      <c r="H51" s="9" t="str">
        <f>IF(AND(ISBLANK(D51),ISBLANK(E51),ISBLANK(F51),ISBLANK(G51)),"",_xlfn.IFS(ISBLANK(D51),"No Calendar Reported",ISBLANK(G51),"No Grade Reported",D51="quarter",VLOOKUP(G51,'Grades '!$A$3:$B$62,2,FALSE),D51="semester",VLOOKUP(G51,'Grades '!$C$3:$D$62,2,FALSE),D51="us semester percentage",VLOOKUP(G51,'Grades '!$G$3:$H$102,2,FALSE),D51="us quarter percentage",VLOOKUP(G51,'Grades '!$E$3:$F$102,2,FALSE),D51="canadian quarter percentage",VLOOKUP(G51,'Grades '!$I$3:$J$102,2,FALSE),D51="canadian semester percentage",VLOOKUP(G51,'Grades '!$K$3:$L$102,2,FALSE)))</f>
        <v/>
      </c>
      <c r="I51" s="9" t="str">
        <f t="shared" si="19"/>
        <v/>
      </c>
      <c r="J51" s="10" t="str">
        <f t="shared" si="7"/>
        <v/>
      </c>
      <c r="K51" s="11" t="str">
        <f t="shared" si="21"/>
        <v/>
      </c>
      <c r="L51" s="11" t="str">
        <f t="shared" si="18"/>
        <v/>
      </c>
      <c r="M51" s="11" t="str">
        <f>IF($T50=0,SUM(I$2:I49),"")</f>
        <v/>
      </c>
      <c r="N51" s="11" t="str">
        <f>IF($T50=0,SUM(J$2:J51),"")</f>
        <v/>
      </c>
      <c r="O51" s="18" t="str">
        <f t="shared" si="17"/>
        <v/>
      </c>
      <c r="P51" s="29" t="str">
        <f>IF(OR(ISBLANK(B51),ISBLANK(C51)),"",VLOOKUP(B51&amp;C51,'Grades '!Q$2:R$285,2,FALSE))</f>
        <v/>
      </c>
      <c r="Q51" s="9" t="str">
        <f t="shared" si="8"/>
        <v/>
      </c>
      <c r="R51" s="9" t="str">
        <f t="shared" si="9"/>
        <v/>
      </c>
      <c r="S51" s="9" t="str">
        <f t="shared" si="10"/>
        <v/>
      </c>
      <c r="T51" s="16" t="str">
        <f t="shared" si="11"/>
        <v/>
      </c>
      <c r="U51" s="10" t="str">
        <f t="shared" si="2"/>
        <v/>
      </c>
      <c r="V51" s="10" t="str">
        <f>IF($T50=0,SUM(I$2:I49),IF(OR(E51="",I51="",I51="No Credits Listed"),"",IF($Q51&gt;1,"",SUMIF($P:$P,$P51,$I:$I))))</f>
        <v/>
      </c>
      <c r="W51" s="10" t="str">
        <f>IF($T50=0,SUM(J$2:J49),IF(OR(E51="",J51=""),"",IF($Q51&gt;1,"",SUMIF($P:$P,$P51,$J:$J))))</f>
        <v/>
      </c>
      <c r="X51" s="10" t="str">
        <f t="shared" si="20"/>
        <v/>
      </c>
      <c r="Y51" s="9" t="str">
        <f t="shared" si="4"/>
        <v/>
      </c>
      <c r="Z51" s="10" t="str">
        <f t="shared" si="5"/>
        <v/>
      </c>
      <c r="AA51" s="10" t="str">
        <f t="shared" si="6"/>
        <v/>
      </c>
      <c r="AB51" s="10" t="str">
        <f t="shared" si="12"/>
        <v/>
      </c>
      <c r="AC51" s="17" t="str">
        <f t="shared" si="13"/>
        <v/>
      </c>
      <c r="AD51" s="18" t="str">
        <f t="shared" si="14"/>
        <v/>
      </c>
      <c r="AE51" s="18" t="str">
        <f t="shared" si="15"/>
        <v/>
      </c>
      <c r="AF51" s="18" t="str">
        <f t="shared" si="16"/>
        <v/>
      </c>
    </row>
    <row r="52" spans="1:32" ht="15.75">
      <c r="A52" s="13"/>
      <c r="B52" s="13"/>
      <c r="C52" s="13"/>
      <c r="D52" s="4"/>
      <c r="E52" s="13"/>
      <c r="F52" s="14"/>
      <c r="G52" s="15"/>
      <c r="H52" s="9" t="str">
        <f>IF(AND(ISBLANK(D52),ISBLANK(E52),ISBLANK(F52),ISBLANK(G52)),"",_xlfn.IFS(ISBLANK(D52),"No Calendar Reported",ISBLANK(G52),"No Grade Reported",D52="quarter",VLOOKUP(G52,'Grades '!$A$3:$B$62,2,FALSE),D52="semester",VLOOKUP(G52,'Grades '!$C$3:$D$62,2,FALSE),D52="us semester percentage",VLOOKUP(G52,'Grades '!$G$3:$H$102,2,FALSE),D52="us quarter percentage",VLOOKUP(G52,'Grades '!$E$3:$F$102,2,FALSE),D52="canadian quarter percentage",VLOOKUP(G52,'Grades '!$I$3:$J$102,2,FALSE),D52="canadian semester percentage",VLOOKUP(G52,'Grades '!$K$3:$L$102,2,FALSE)))</f>
        <v/>
      </c>
      <c r="I52" s="9" t="str">
        <f t="shared" si="19"/>
        <v/>
      </c>
      <c r="J52" s="10" t="str">
        <f t="shared" si="7"/>
        <v/>
      </c>
      <c r="K52" s="11" t="str">
        <f t="shared" si="21"/>
        <v/>
      </c>
      <c r="L52" s="11" t="str">
        <f t="shared" si="18"/>
        <v/>
      </c>
      <c r="M52" s="11" t="str">
        <f>IF($T51=0,SUM(I$2:I50),"")</f>
        <v/>
      </c>
      <c r="N52" s="11" t="str">
        <f>IF($T51=0,SUM(J$2:J52),"")</f>
        <v/>
      </c>
      <c r="O52" s="18" t="str">
        <f t="shared" si="17"/>
        <v/>
      </c>
      <c r="P52" s="29" t="str">
        <f>IF(OR(ISBLANK(B52),ISBLANK(C52)),"",VLOOKUP(B52&amp;C52,'Grades '!Q$2:R$285,2,FALSE))</f>
        <v/>
      </c>
      <c r="Q52" s="9" t="str">
        <f t="shared" si="8"/>
        <v/>
      </c>
      <c r="R52" s="9" t="str">
        <f t="shared" si="9"/>
        <v/>
      </c>
      <c r="S52" s="9" t="str">
        <f t="shared" si="10"/>
        <v/>
      </c>
      <c r="T52" s="16" t="str">
        <f t="shared" si="11"/>
        <v/>
      </c>
      <c r="U52" s="10" t="str">
        <f t="shared" si="2"/>
        <v/>
      </c>
      <c r="V52" s="10" t="str">
        <f>IF($T51=0,SUM(I$2:I50),IF(OR(E52="",I52="",I52="No Credits Listed"),"",IF($Q52&gt;1,"",SUMIF($P:$P,$P52,$I:$I))))</f>
        <v/>
      </c>
      <c r="W52" s="10" t="str">
        <f>IF($T51=0,SUM(J$2:J50),IF(OR(E52="",J52=""),"",IF($Q52&gt;1,"",SUMIF($P:$P,$P52,$J:$J))))</f>
        <v/>
      </c>
      <c r="X52" s="10" t="str">
        <f t="shared" si="20"/>
        <v/>
      </c>
      <c r="Y52" s="9" t="str">
        <f t="shared" si="4"/>
        <v/>
      </c>
      <c r="Z52" s="10" t="str">
        <f t="shared" si="5"/>
        <v/>
      </c>
      <c r="AA52" s="10" t="str">
        <f t="shared" si="6"/>
        <v/>
      </c>
      <c r="AB52" s="10" t="str">
        <f t="shared" si="12"/>
        <v/>
      </c>
      <c r="AC52" s="17" t="str">
        <f t="shared" si="13"/>
        <v/>
      </c>
      <c r="AD52" s="18" t="str">
        <f t="shared" si="14"/>
        <v/>
      </c>
      <c r="AE52" s="18" t="str">
        <f t="shared" si="15"/>
        <v/>
      </c>
      <c r="AF52" s="18" t="str">
        <f t="shared" si="16"/>
        <v/>
      </c>
    </row>
    <row r="53" spans="1:32" ht="15.75">
      <c r="A53" s="13"/>
      <c r="B53" s="13"/>
      <c r="C53" s="13"/>
      <c r="D53" s="4"/>
      <c r="E53" s="13"/>
      <c r="F53" s="14"/>
      <c r="G53" s="15"/>
      <c r="H53" s="9" t="str">
        <f>IF(AND(ISBLANK(D53),ISBLANK(E53),ISBLANK(F53),ISBLANK(G53)),"",_xlfn.IFS(ISBLANK(D53),"No Calendar Reported",ISBLANK(G53),"No Grade Reported",D53="quarter",VLOOKUP(G53,'Grades '!$A$3:$B$62,2,FALSE),D53="semester",VLOOKUP(G53,'Grades '!$C$3:$D$62,2,FALSE),D53="us semester percentage",VLOOKUP(G53,'Grades '!$G$3:$H$102,2,FALSE),D53="us quarter percentage",VLOOKUP(G53,'Grades '!$E$3:$F$102,2,FALSE),D53="canadian quarter percentage",VLOOKUP(G53,'Grades '!$I$3:$J$102,2,FALSE),D53="canadian semester percentage",VLOOKUP(G53,'Grades '!$K$3:$L$102,2,FALSE)))</f>
        <v/>
      </c>
      <c r="I53" s="9" t="str">
        <f t="shared" si="19"/>
        <v/>
      </c>
      <c r="J53" s="10" t="str">
        <f t="shared" si="7"/>
        <v/>
      </c>
      <c r="K53" s="11" t="str">
        <f t="shared" si="21"/>
        <v/>
      </c>
      <c r="L53" s="11" t="str">
        <f t="shared" si="18"/>
        <v/>
      </c>
      <c r="M53" s="11" t="str">
        <f>IF($T52=0,SUM(I$2:I51),"")</f>
        <v/>
      </c>
      <c r="N53" s="11" t="str">
        <f>IF($T52=0,SUM(J$2:J53),"")</f>
        <v/>
      </c>
      <c r="O53" s="18" t="str">
        <f t="shared" si="17"/>
        <v/>
      </c>
      <c r="P53" s="29" t="str">
        <f>IF(OR(ISBLANK(B53),ISBLANK(C53)),"",VLOOKUP(B53&amp;C53,'Grades '!Q$2:R$285,2,FALSE))</f>
        <v/>
      </c>
      <c r="Q53" s="9" t="str">
        <f t="shared" si="8"/>
        <v/>
      </c>
      <c r="R53" s="9" t="str">
        <f t="shared" si="9"/>
        <v/>
      </c>
      <c r="S53" s="9" t="str">
        <f t="shared" si="10"/>
        <v/>
      </c>
      <c r="T53" s="16" t="str">
        <f t="shared" si="11"/>
        <v/>
      </c>
      <c r="U53" s="10" t="str">
        <f t="shared" si="2"/>
        <v/>
      </c>
      <c r="V53" s="10" t="str">
        <f>IF($T52=0,SUM(I$2:I51),IF(OR(E53="",I53="",I53="No Credits Listed"),"",IF($Q53&gt;1,"",SUMIF($P:$P,$P53,$I:$I))))</f>
        <v/>
      </c>
      <c r="W53" s="10" t="str">
        <f>IF($T52=0,SUM(J$2:J51),IF(OR(E53="",J53=""),"",IF($Q53&gt;1,"",SUMIF($P:$P,$P53,$J:$J))))</f>
        <v/>
      </c>
      <c r="X53" s="10" t="str">
        <f t="shared" si="20"/>
        <v/>
      </c>
      <c r="Y53" s="9" t="str">
        <f t="shared" si="4"/>
        <v/>
      </c>
      <c r="Z53" s="10" t="str">
        <f t="shared" si="5"/>
        <v/>
      </c>
      <c r="AA53" s="10" t="str">
        <f t="shared" si="6"/>
        <v/>
      </c>
      <c r="AB53" s="10" t="str">
        <f t="shared" si="12"/>
        <v/>
      </c>
      <c r="AC53" s="17" t="str">
        <f t="shared" si="13"/>
        <v/>
      </c>
      <c r="AD53" s="18" t="str">
        <f t="shared" si="14"/>
        <v/>
      </c>
      <c r="AE53" s="18" t="str">
        <f t="shared" si="15"/>
        <v/>
      </c>
      <c r="AF53" s="18" t="str">
        <f t="shared" si="16"/>
        <v/>
      </c>
    </row>
    <row r="54" spans="1:32" ht="15.75">
      <c r="A54" s="13"/>
      <c r="B54" s="13"/>
      <c r="C54" s="13"/>
      <c r="D54" s="4"/>
      <c r="E54" s="13"/>
      <c r="F54" s="14"/>
      <c r="G54" s="15"/>
      <c r="H54" s="9" t="str">
        <f>IF(AND(ISBLANK(D54),ISBLANK(E54),ISBLANK(F54),ISBLANK(G54)),"",_xlfn.IFS(ISBLANK(D54),"No Calendar Reported",ISBLANK(G54),"No Grade Reported",D54="quarter",VLOOKUP(G54,'Grades '!$A$3:$B$62,2,FALSE),D54="semester",VLOOKUP(G54,'Grades '!$C$3:$D$62,2,FALSE),D54="us semester percentage",VLOOKUP(G54,'Grades '!$G$3:$H$102,2,FALSE),D54="us quarter percentage",VLOOKUP(G54,'Grades '!$E$3:$F$102,2,FALSE),D54="canadian quarter percentage",VLOOKUP(G54,'Grades '!$I$3:$J$102,2,FALSE),D54="canadian semester percentage",VLOOKUP(G54,'Grades '!$K$3:$L$102,2,FALSE)))</f>
        <v/>
      </c>
      <c r="I54" s="9" t="str">
        <f t="shared" si="19"/>
        <v/>
      </c>
      <c r="J54" s="10" t="str">
        <f t="shared" si="7"/>
        <v/>
      </c>
      <c r="K54" s="11" t="str">
        <f t="shared" si="21"/>
        <v/>
      </c>
      <c r="L54" s="11" t="str">
        <f t="shared" si="18"/>
        <v/>
      </c>
      <c r="M54" s="11" t="str">
        <f>IF($T53=0,SUM(I$2:I52),"")</f>
        <v/>
      </c>
      <c r="N54" s="11" t="str">
        <f>IF($T53=0,SUM(J$2:J54),"")</f>
        <v/>
      </c>
      <c r="O54" s="18" t="str">
        <f t="shared" si="17"/>
        <v/>
      </c>
      <c r="P54" s="29" t="str">
        <f>IF(OR(ISBLANK(B54),ISBLANK(C54)),"",VLOOKUP(B54&amp;C54,'Grades '!Q$2:R$285,2,FALSE))</f>
        <v/>
      </c>
      <c r="Q54" s="9" t="str">
        <f t="shared" si="8"/>
        <v/>
      </c>
      <c r="R54" s="9" t="str">
        <f t="shared" si="9"/>
        <v/>
      </c>
      <c r="S54" s="9" t="str">
        <f t="shared" si="10"/>
        <v/>
      </c>
      <c r="T54" s="16" t="str">
        <f t="shared" si="11"/>
        <v/>
      </c>
      <c r="U54" s="10" t="str">
        <f t="shared" si="2"/>
        <v/>
      </c>
      <c r="V54" s="10" t="str">
        <f>IF($T53=0,SUM(I$2:I52),IF(OR(E54="",I54="",I54="No Credits Listed"),"",IF($Q54&gt;1,"",SUMIF($P:$P,$P54,$I:$I))))</f>
        <v/>
      </c>
      <c r="W54" s="10" t="str">
        <f>IF($T53=0,SUM(J$2:J52),IF(OR(E54="",J54=""),"",IF($Q54&gt;1,"",SUMIF($P:$P,$P54,$J:$J))))</f>
        <v/>
      </c>
      <c r="X54" s="10" t="str">
        <f t="shared" si="20"/>
        <v/>
      </c>
      <c r="Y54" s="9" t="str">
        <f t="shared" si="4"/>
        <v/>
      </c>
      <c r="Z54" s="10" t="str">
        <f t="shared" si="5"/>
        <v/>
      </c>
      <c r="AA54" s="10" t="str">
        <f t="shared" si="6"/>
        <v/>
      </c>
      <c r="AB54" s="10" t="str">
        <f t="shared" si="12"/>
        <v/>
      </c>
      <c r="AC54" s="17" t="str">
        <f t="shared" si="13"/>
        <v/>
      </c>
      <c r="AD54" s="18" t="str">
        <f t="shared" si="14"/>
        <v/>
      </c>
      <c r="AE54" s="18" t="str">
        <f t="shared" si="15"/>
        <v/>
      </c>
      <c r="AF54" s="18" t="str">
        <f t="shared" si="16"/>
        <v/>
      </c>
    </row>
    <row r="55" spans="1:32" ht="15.75">
      <c r="A55" s="13"/>
      <c r="B55" s="13"/>
      <c r="C55" s="13"/>
      <c r="D55" s="4"/>
      <c r="E55" s="13"/>
      <c r="F55" s="14"/>
      <c r="G55" s="15"/>
      <c r="H55" s="9" t="str">
        <f>IF(AND(ISBLANK(D55),ISBLANK(E55),ISBLANK(F55),ISBLANK(G55)),"",_xlfn.IFS(ISBLANK(D55),"No Calendar Reported",ISBLANK(G55),"No Grade Reported",D55="quarter",VLOOKUP(G55,'Grades '!$A$3:$B$62,2,FALSE),D55="semester",VLOOKUP(G55,'Grades '!$C$3:$D$62,2,FALSE),D55="us semester percentage",VLOOKUP(G55,'Grades '!$G$3:$H$102,2,FALSE),D55="us quarter percentage",VLOOKUP(G55,'Grades '!$E$3:$F$102,2,FALSE),D55="canadian quarter percentage",VLOOKUP(G55,'Grades '!$I$3:$J$102,2,FALSE),D55="canadian semester percentage",VLOOKUP(G55,'Grades '!$K$3:$L$102,2,FALSE)))</f>
        <v/>
      </c>
      <c r="I55" s="9" t="str">
        <f t="shared" si="19"/>
        <v/>
      </c>
      <c r="J55" s="10" t="str">
        <f t="shared" si="7"/>
        <v/>
      </c>
      <c r="K55" s="11" t="str">
        <f t="shared" si="21"/>
        <v/>
      </c>
      <c r="L55" s="11" t="str">
        <f t="shared" si="18"/>
        <v/>
      </c>
      <c r="M55" s="11" t="str">
        <f>IF($T54=0,SUM(I$2:I53),"")</f>
        <v/>
      </c>
      <c r="N55" s="11" t="str">
        <f>IF($T54=0,SUM(J$2:J55),"")</f>
        <v/>
      </c>
      <c r="O55" s="18" t="str">
        <f t="shared" si="17"/>
        <v/>
      </c>
      <c r="P55" s="29" t="str">
        <f>IF(OR(ISBLANK(B55),ISBLANK(C55)),"",VLOOKUP(B55&amp;C55,'Grades '!Q$2:R$285,2,FALSE))</f>
        <v/>
      </c>
      <c r="Q55" s="9" t="str">
        <f t="shared" si="8"/>
        <v/>
      </c>
      <c r="R55" s="9" t="str">
        <f t="shared" si="9"/>
        <v/>
      </c>
      <c r="S55" s="9" t="str">
        <f t="shared" si="10"/>
        <v/>
      </c>
      <c r="T55" s="16" t="str">
        <f t="shared" si="11"/>
        <v/>
      </c>
      <c r="U55" s="10" t="str">
        <f t="shared" si="2"/>
        <v/>
      </c>
      <c r="V55" s="10" t="str">
        <f>IF($T54=0,SUM(I$2:I53),IF(OR(E55="",I55="",I55="No Credits Listed"),"",IF($Q55&gt;1,"",SUMIF($P:$P,$P55,$I:$I))))</f>
        <v/>
      </c>
      <c r="W55" s="10" t="str">
        <f>IF($T54=0,SUM(J$2:J53),IF(OR(E55="",J55=""),"",IF($Q55&gt;1,"",SUMIF($P:$P,$P55,$J:$J))))</f>
        <v/>
      </c>
      <c r="X55" s="10" t="str">
        <f t="shared" si="20"/>
        <v/>
      </c>
      <c r="Y55" s="9" t="str">
        <f t="shared" si="4"/>
        <v/>
      </c>
      <c r="Z55" s="10" t="str">
        <f t="shared" si="5"/>
        <v/>
      </c>
      <c r="AA55" s="10" t="str">
        <f t="shared" si="6"/>
        <v/>
      </c>
      <c r="AB55" s="10" t="str">
        <f t="shared" si="12"/>
        <v/>
      </c>
      <c r="AC55" s="17" t="str">
        <f t="shared" si="13"/>
        <v/>
      </c>
      <c r="AD55" s="18" t="str">
        <f t="shared" si="14"/>
        <v/>
      </c>
      <c r="AE55" s="18" t="str">
        <f t="shared" si="15"/>
        <v/>
      </c>
      <c r="AF55" s="18" t="str">
        <f t="shared" si="16"/>
        <v/>
      </c>
    </row>
    <row r="56" spans="1:32" ht="15.75">
      <c r="A56" s="13"/>
      <c r="B56" s="13"/>
      <c r="C56" s="13"/>
      <c r="D56" s="4"/>
      <c r="E56" s="13"/>
      <c r="F56" s="14"/>
      <c r="G56" s="15"/>
      <c r="H56" s="9" t="str">
        <f>IF(AND(ISBLANK(D56),ISBLANK(E56),ISBLANK(F56),ISBLANK(G56)),"",_xlfn.IFS(ISBLANK(D56),"No Calendar Reported",ISBLANK(G56),"No Grade Reported",D56="quarter",VLOOKUP(G56,'Grades '!$A$3:$B$62,2,FALSE),D56="semester",VLOOKUP(G56,'Grades '!$C$3:$D$62,2,FALSE),D56="us semester percentage",VLOOKUP(G56,'Grades '!$G$3:$H$102,2,FALSE),D56="us quarter percentage",VLOOKUP(G56,'Grades '!$E$3:$F$102,2,FALSE),D56="canadian quarter percentage",VLOOKUP(G56,'Grades '!$I$3:$J$102,2,FALSE),D56="canadian semester percentage",VLOOKUP(G56,'Grades '!$K$3:$L$102,2,FALSE)))</f>
        <v/>
      </c>
      <c r="I56" s="9" t="str">
        <f t="shared" si="19"/>
        <v/>
      </c>
      <c r="J56" s="10" t="str">
        <f t="shared" si="7"/>
        <v/>
      </c>
      <c r="K56" s="11" t="str">
        <f t="shared" si="21"/>
        <v/>
      </c>
      <c r="L56" s="11" t="str">
        <f t="shared" si="18"/>
        <v/>
      </c>
      <c r="M56" s="11" t="str">
        <f>IF($T55=0,SUM(I$2:I54),"")</f>
        <v/>
      </c>
      <c r="N56" s="11" t="str">
        <f>IF($T55=0,SUM(J$2:J56),"")</f>
        <v/>
      </c>
      <c r="O56" s="18" t="str">
        <f t="shared" si="17"/>
        <v/>
      </c>
      <c r="P56" s="29" t="str">
        <f>IF(OR(ISBLANK(B56),ISBLANK(C56)),"",VLOOKUP(B56&amp;C56,'Grades '!Q$2:R$285,2,FALSE))</f>
        <v/>
      </c>
      <c r="Q56" s="9" t="str">
        <f t="shared" si="8"/>
        <v/>
      </c>
      <c r="R56" s="9" t="str">
        <f t="shared" si="9"/>
        <v/>
      </c>
      <c r="S56" s="9" t="str">
        <f t="shared" si="10"/>
        <v/>
      </c>
      <c r="T56" s="16" t="str">
        <f t="shared" si="11"/>
        <v/>
      </c>
      <c r="U56" s="10" t="str">
        <f t="shared" si="2"/>
        <v/>
      </c>
      <c r="V56" s="10" t="str">
        <f>IF($T55=0,SUM(I$2:I54),IF(OR(E56="",I56="",I56="No Credits Listed"),"",IF($Q56&gt;1,"",SUMIF($P:$P,$P56,$I:$I))))</f>
        <v/>
      </c>
      <c r="W56" s="10" t="str">
        <f>IF($T55=0,SUM(J$2:J54),IF(OR(E56="",J56=""),"",IF($Q56&gt;1,"",SUMIF($P:$P,$P56,$J:$J))))</f>
        <v/>
      </c>
      <c r="X56" s="10" t="str">
        <f t="shared" si="20"/>
        <v/>
      </c>
      <c r="Y56" s="9" t="str">
        <f t="shared" si="4"/>
        <v/>
      </c>
      <c r="Z56" s="10" t="str">
        <f t="shared" si="5"/>
        <v/>
      </c>
      <c r="AA56" s="10" t="str">
        <f t="shared" si="6"/>
        <v/>
      </c>
      <c r="AB56" s="10" t="str">
        <f t="shared" si="12"/>
        <v/>
      </c>
      <c r="AC56" s="17" t="str">
        <f t="shared" si="13"/>
        <v/>
      </c>
      <c r="AD56" s="18" t="str">
        <f t="shared" si="14"/>
        <v/>
      </c>
      <c r="AE56" s="18" t="str">
        <f t="shared" si="15"/>
        <v/>
      </c>
      <c r="AF56" s="18" t="str">
        <f t="shared" si="16"/>
        <v/>
      </c>
    </row>
    <row r="57" spans="1:32" ht="15.75">
      <c r="A57" s="13"/>
      <c r="B57" s="13"/>
      <c r="C57" s="13"/>
      <c r="D57" s="4"/>
      <c r="E57" s="13"/>
      <c r="F57" s="14"/>
      <c r="G57" s="15"/>
      <c r="H57" s="9" t="str">
        <f>IF(AND(ISBLANK(D57),ISBLANK(E57),ISBLANK(F57),ISBLANK(G57)),"",_xlfn.IFS(ISBLANK(D57),"No Calendar Reported",ISBLANK(G57),"No Grade Reported",D57="quarter",VLOOKUP(G57,'Grades '!$A$3:$B$62,2,FALSE),D57="semester",VLOOKUP(G57,'Grades '!$C$3:$D$62,2,FALSE),D57="us semester percentage",VLOOKUP(G57,'Grades '!$G$3:$H$102,2,FALSE),D57="us quarter percentage",VLOOKUP(G57,'Grades '!$E$3:$F$102,2,FALSE),D57="canadian quarter percentage",VLOOKUP(G57,'Grades '!$I$3:$J$102,2,FALSE),D57="canadian semester percentage",VLOOKUP(G57,'Grades '!$K$3:$L$102,2,FALSE)))</f>
        <v/>
      </c>
      <c r="I57" s="9" t="str">
        <f t="shared" si="19"/>
        <v/>
      </c>
      <c r="J57" s="10" t="str">
        <f t="shared" si="7"/>
        <v/>
      </c>
      <c r="K57" s="11" t="str">
        <f t="shared" si="21"/>
        <v/>
      </c>
      <c r="L57" s="11" t="str">
        <f t="shared" si="18"/>
        <v/>
      </c>
      <c r="M57" s="11" t="str">
        <f>IF($T56=0,SUM(I$2:I55),"")</f>
        <v/>
      </c>
      <c r="N57" s="11" t="str">
        <f>IF($T56=0,SUM(J$2:J57),"")</f>
        <v/>
      </c>
      <c r="O57" s="18" t="str">
        <f t="shared" si="17"/>
        <v/>
      </c>
      <c r="P57" s="29" t="str">
        <f>IF(OR(ISBLANK(B57),ISBLANK(C57)),"",VLOOKUP(B57&amp;C57,'Grades '!Q$2:R$285,2,FALSE))</f>
        <v/>
      </c>
      <c r="Q57" s="9" t="str">
        <f t="shared" si="8"/>
        <v/>
      </c>
      <c r="R57" s="9" t="str">
        <f t="shared" si="9"/>
        <v/>
      </c>
      <c r="S57" s="9" t="str">
        <f t="shared" si="10"/>
        <v/>
      </c>
      <c r="T57" s="16" t="str">
        <f t="shared" si="11"/>
        <v/>
      </c>
      <c r="U57" s="10" t="str">
        <f t="shared" si="2"/>
        <v/>
      </c>
      <c r="V57" s="10" t="str">
        <f>IF($T56=0,SUM(I$2:I55),IF(OR(E57="",I57="",I57="No Credits Listed"),"",IF($Q57&gt;1,"",SUMIF($P:$P,$P57,$I:$I))))</f>
        <v/>
      </c>
      <c r="W57" s="10" t="str">
        <f>IF($T56=0,SUM(J$2:J55),IF(OR(E57="",J57=""),"",IF($Q57&gt;1,"",SUMIF($P:$P,$P57,$J:$J))))</f>
        <v/>
      </c>
      <c r="X57" s="10" t="str">
        <f t="shared" si="20"/>
        <v/>
      </c>
      <c r="Y57" s="9" t="str">
        <f t="shared" si="4"/>
        <v/>
      </c>
      <c r="Z57" s="10" t="str">
        <f t="shared" si="5"/>
        <v/>
      </c>
      <c r="AA57" s="10" t="str">
        <f t="shared" si="6"/>
        <v/>
      </c>
      <c r="AB57" s="10" t="str">
        <f t="shared" si="12"/>
        <v/>
      </c>
      <c r="AC57" s="17" t="str">
        <f t="shared" si="13"/>
        <v/>
      </c>
      <c r="AD57" s="18" t="str">
        <f t="shared" si="14"/>
        <v/>
      </c>
      <c r="AE57" s="18" t="str">
        <f t="shared" si="15"/>
        <v/>
      </c>
      <c r="AF57" s="18" t="str">
        <f t="shared" si="16"/>
        <v/>
      </c>
    </row>
    <row r="58" spans="1:32" ht="15.75">
      <c r="A58" s="13"/>
      <c r="B58" s="13"/>
      <c r="C58" s="13"/>
      <c r="D58" s="4"/>
      <c r="E58" s="13"/>
      <c r="F58" s="14"/>
      <c r="G58" s="15"/>
      <c r="H58" s="9" t="str">
        <f>IF(AND(ISBLANK(D58),ISBLANK(E58),ISBLANK(F58),ISBLANK(G58)),"",_xlfn.IFS(ISBLANK(D58),"No Calendar Reported",ISBLANK(G58),"No Grade Reported",D58="quarter",VLOOKUP(G58,'Grades '!$A$3:$B$62,2,FALSE),D58="semester",VLOOKUP(G58,'Grades '!$C$3:$D$62,2,FALSE),D58="us semester percentage",VLOOKUP(G58,'Grades '!$G$3:$H$102,2,FALSE),D58="us quarter percentage",VLOOKUP(G58,'Grades '!$E$3:$F$102,2,FALSE),D58="canadian quarter percentage",VLOOKUP(G58,'Grades '!$I$3:$J$102,2,FALSE),D58="canadian semester percentage",VLOOKUP(G58,'Grades '!$K$3:$L$102,2,FALSE)))</f>
        <v/>
      </c>
      <c r="I58" s="9" t="str">
        <f t="shared" si="19"/>
        <v/>
      </c>
      <c r="J58" s="10" t="str">
        <f t="shared" si="7"/>
        <v/>
      </c>
      <c r="K58" s="11" t="str">
        <f t="shared" si="21"/>
        <v/>
      </c>
      <c r="L58" s="11" t="str">
        <f t="shared" si="18"/>
        <v/>
      </c>
      <c r="M58" s="11" t="str">
        <f>IF($T57=0,SUM(I$2:I56),"")</f>
        <v/>
      </c>
      <c r="N58" s="11" t="str">
        <f>IF($T57=0,SUM(J$2:J58),"")</f>
        <v/>
      </c>
      <c r="O58" s="18" t="str">
        <f t="shared" si="17"/>
        <v/>
      </c>
      <c r="P58" s="29" t="str">
        <f>IF(OR(ISBLANK(B58),ISBLANK(C58)),"",VLOOKUP(B58&amp;C58,'Grades '!Q$2:R$285,2,FALSE))</f>
        <v/>
      </c>
      <c r="Q58" s="9" t="str">
        <f t="shared" si="8"/>
        <v/>
      </c>
      <c r="R58" s="9" t="str">
        <f t="shared" si="9"/>
        <v/>
      </c>
      <c r="S58" s="9" t="str">
        <f t="shared" si="10"/>
        <v/>
      </c>
      <c r="T58" s="16" t="str">
        <f t="shared" si="11"/>
        <v/>
      </c>
      <c r="U58" s="10" t="str">
        <f t="shared" si="2"/>
        <v/>
      </c>
      <c r="V58" s="10" t="str">
        <f>IF($T57=0,SUM(I$2:I56),IF(OR(E58="",I58="",I58="No Credits Listed"),"",IF($Q58&gt;1,"",SUMIF($P:$P,$P58,$I:$I))))</f>
        <v/>
      </c>
      <c r="W58" s="10" t="str">
        <f>IF($T57=0,SUM(J$2:J56),IF(OR(E58="",J58=""),"",IF($Q58&gt;1,"",SUMIF($P:$P,$P58,$J:$J))))</f>
        <v/>
      </c>
      <c r="X58" s="10" t="str">
        <f t="shared" si="20"/>
        <v/>
      </c>
      <c r="Y58" s="9" t="str">
        <f t="shared" si="4"/>
        <v/>
      </c>
      <c r="Z58" s="10" t="str">
        <f t="shared" si="5"/>
        <v/>
      </c>
      <c r="AA58" s="10" t="str">
        <f t="shared" si="6"/>
        <v/>
      </c>
      <c r="AB58" s="10" t="str">
        <f t="shared" si="12"/>
        <v/>
      </c>
      <c r="AC58" s="17" t="str">
        <f t="shared" si="13"/>
        <v/>
      </c>
      <c r="AD58" s="18" t="str">
        <f t="shared" si="14"/>
        <v/>
      </c>
      <c r="AE58" s="18" t="str">
        <f t="shared" si="15"/>
        <v/>
      </c>
      <c r="AF58" s="18" t="str">
        <f t="shared" si="16"/>
        <v/>
      </c>
    </row>
    <row r="59" spans="1:32" ht="15.75">
      <c r="A59" s="13"/>
      <c r="B59" s="13"/>
      <c r="C59" s="13"/>
      <c r="D59" s="4"/>
      <c r="E59" s="13"/>
      <c r="F59" s="14"/>
      <c r="G59" s="15"/>
      <c r="H59" s="9" t="str">
        <f>IF(AND(ISBLANK(D59),ISBLANK(E59),ISBLANK(F59),ISBLANK(G59)),"",_xlfn.IFS(ISBLANK(D59),"No Calendar Reported",ISBLANK(G59),"No Grade Reported",D59="quarter",VLOOKUP(G59,'Grades '!$A$3:$B$62,2,FALSE),D59="semester",VLOOKUP(G59,'Grades '!$C$3:$D$62,2,FALSE),D59="us semester percentage",VLOOKUP(G59,'Grades '!$G$3:$H$102,2,FALSE),D59="us quarter percentage",VLOOKUP(G59,'Grades '!$E$3:$F$102,2,FALSE),D59="canadian quarter percentage",VLOOKUP(G59,'Grades '!$I$3:$J$102,2,FALSE),D59="canadian semester percentage",VLOOKUP(G59,'Grades '!$K$3:$L$102,2,FALSE)))</f>
        <v/>
      </c>
      <c r="I59" s="9" t="str">
        <f t="shared" si="19"/>
        <v/>
      </c>
      <c r="J59" s="10" t="str">
        <f t="shared" si="7"/>
        <v/>
      </c>
      <c r="K59" s="11" t="str">
        <f t="shared" si="21"/>
        <v/>
      </c>
      <c r="L59" s="11" t="str">
        <f t="shared" si="18"/>
        <v/>
      </c>
      <c r="M59" s="11" t="str">
        <f>IF($T58=0,SUM(I$2:I57),"")</f>
        <v/>
      </c>
      <c r="N59" s="11" t="str">
        <f>IF($T58=0,SUM(J$2:J59),"")</f>
        <v/>
      </c>
      <c r="O59" s="18" t="str">
        <f t="shared" si="17"/>
        <v/>
      </c>
      <c r="P59" s="29" t="str">
        <f>IF(OR(ISBLANK(B59),ISBLANK(C59)),"",VLOOKUP(B59&amp;C59,'Grades '!Q$2:R$285,2,FALSE))</f>
        <v/>
      </c>
      <c r="Q59" s="9" t="str">
        <f t="shared" si="8"/>
        <v/>
      </c>
      <c r="R59" s="9" t="str">
        <f t="shared" si="9"/>
        <v/>
      </c>
      <c r="S59" s="9" t="str">
        <f t="shared" si="10"/>
        <v/>
      </c>
      <c r="T59" s="16" t="str">
        <f t="shared" si="11"/>
        <v/>
      </c>
      <c r="U59" s="10" t="str">
        <f t="shared" si="2"/>
        <v/>
      </c>
      <c r="V59" s="10" t="str">
        <f>IF($T58=0,SUM(I$2:I57),IF(OR(E59="",I59="",I59="No Credits Listed"),"",IF($Q59&gt;1,"",SUMIF($P:$P,$P59,$I:$I))))</f>
        <v/>
      </c>
      <c r="W59" s="10" t="str">
        <f>IF($T58=0,SUM(J$2:J57),IF(OR(E59="",J59=""),"",IF($Q59&gt;1,"",SUMIF($P:$P,$P59,$J:$J))))</f>
        <v/>
      </c>
      <c r="X59" s="10" t="str">
        <f t="shared" si="20"/>
        <v/>
      </c>
      <c r="Y59" s="9" t="str">
        <f t="shared" si="4"/>
        <v/>
      </c>
      <c r="Z59" s="10" t="str">
        <f t="shared" si="5"/>
        <v/>
      </c>
      <c r="AA59" s="10" t="str">
        <f t="shared" si="6"/>
        <v/>
      </c>
      <c r="AB59" s="10" t="str">
        <f t="shared" si="12"/>
        <v/>
      </c>
      <c r="AC59" s="17" t="str">
        <f t="shared" si="13"/>
        <v/>
      </c>
      <c r="AD59" s="18" t="str">
        <f t="shared" si="14"/>
        <v/>
      </c>
      <c r="AE59" s="18" t="str">
        <f t="shared" si="15"/>
        <v/>
      </c>
      <c r="AF59" s="18" t="str">
        <f t="shared" si="16"/>
        <v/>
      </c>
    </row>
    <row r="60" spans="1:32" ht="15.75">
      <c r="A60" s="13"/>
      <c r="B60" s="13"/>
      <c r="C60" s="13"/>
      <c r="D60" s="4"/>
      <c r="E60" s="13"/>
      <c r="F60" s="14"/>
      <c r="G60" s="15"/>
      <c r="H60" s="9" t="str">
        <f>IF(AND(ISBLANK(D60),ISBLANK(E60),ISBLANK(F60),ISBLANK(G60)),"",_xlfn.IFS(ISBLANK(D60),"No Calendar Reported",ISBLANK(G60),"No Grade Reported",D60="quarter",VLOOKUP(G60,'Grades '!$A$3:$B$62,2,FALSE),D60="semester",VLOOKUP(G60,'Grades '!$C$3:$D$62,2,FALSE),D60="us semester percentage",VLOOKUP(G60,'Grades '!$G$3:$H$102,2,FALSE),D60="us quarter percentage",VLOOKUP(G60,'Grades '!$E$3:$F$102,2,FALSE),D60="canadian quarter percentage",VLOOKUP(G60,'Grades '!$I$3:$J$102,2,FALSE),D60="canadian semester percentage",VLOOKUP(G60,'Grades '!$K$3:$L$102,2,FALSE)))</f>
        <v/>
      </c>
      <c r="I60" s="9" t="str">
        <f t="shared" si="19"/>
        <v/>
      </c>
      <c r="J60" s="10" t="str">
        <f t="shared" si="7"/>
        <v/>
      </c>
      <c r="K60" s="11" t="str">
        <f t="shared" si="21"/>
        <v/>
      </c>
      <c r="L60" s="11" t="str">
        <f t="shared" si="18"/>
        <v/>
      </c>
      <c r="M60" s="11" t="str">
        <f>IF($T59=0,SUM(I$2:I58),"")</f>
        <v/>
      </c>
      <c r="N60" s="11" t="str">
        <f>IF($T59=0,SUM(J$2:J60),"")</f>
        <v/>
      </c>
      <c r="O60" s="18" t="str">
        <f t="shared" si="17"/>
        <v/>
      </c>
      <c r="P60" s="29" t="str">
        <f>IF(OR(ISBLANK(B60),ISBLANK(C60)),"",VLOOKUP(B60&amp;C60,'Grades '!Q$2:R$285,2,FALSE))</f>
        <v/>
      </c>
      <c r="Q60" s="9" t="str">
        <f t="shared" si="8"/>
        <v/>
      </c>
      <c r="R60" s="9" t="str">
        <f t="shared" si="9"/>
        <v/>
      </c>
      <c r="S60" s="9" t="str">
        <f t="shared" si="10"/>
        <v/>
      </c>
      <c r="T60" s="16" t="str">
        <f t="shared" si="11"/>
        <v/>
      </c>
      <c r="U60" s="10" t="str">
        <f t="shared" si="2"/>
        <v/>
      </c>
      <c r="V60" s="10" t="str">
        <f>IF($T59=0,SUM(I$2:I58),IF(OR(E60="",I60="",I60="No Credits Listed"),"",IF($Q60&gt;1,"",SUMIF($P:$P,$P60,$I:$I))))</f>
        <v/>
      </c>
      <c r="W60" s="10" t="str">
        <f>IF($T59=0,SUM(J$2:J58),IF(OR(E60="",J60=""),"",IF($Q60&gt;1,"",SUMIF($P:$P,$P60,$J:$J))))</f>
        <v/>
      </c>
      <c r="X60" s="10" t="str">
        <f t="shared" si="20"/>
        <v/>
      </c>
      <c r="Y60" s="9" t="str">
        <f t="shared" si="4"/>
        <v/>
      </c>
      <c r="Z60" s="10" t="str">
        <f t="shared" si="5"/>
        <v/>
      </c>
      <c r="AA60" s="10" t="str">
        <f t="shared" si="6"/>
        <v/>
      </c>
      <c r="AB60" s="10" t="str">
        <f t="shared" si="12"/>
        <v/>
      </c>
      <c r="AC60" s="17" t="str">
        <f t="shared" si="13"/>
        <v/>
      </c>
      <c r="AD60" s="18" t="str">
        <f t="shared" si="14"/>
        <v/>
      </c>
      <c r="AE60" s="18" t="str">
        <f t="shared" si="15"/>
        <v/>
      </c>
      <c r="AF60" s="18" t="str">
        <f t="shared" si="16"/>
        <v/>
      </c>
    </row>
    <row r="61" spans="1:32" ht="15.75">
      <c r="A61" s="13"/>
      <c r="B61" s="13"/>
      <c r="C61" s="13"/>
      <c r="D61" s="4"/>
      <c r="E61" s="13"/>
      <c r="F61" s="14"/>
      <c r="G61" s="15"/>
      <c r="H61" s="9" t="str">
        <f>IF(AND(ISBLANK(D61),ISBLANK(E61),ISBLANK(F61),ISBLANK(G61)),"",_xlfn.IFS(ISBLANK(D61),"No Calendar Reported",ISBLANK(G61),"No Grade Reported",D61="quarter",VLOOKUP(G61,'Grades '!$A$3:$B$62,2,FALSE),D61="semester",VLOOKUP(G61,'Grades '!$C$3:$D$62,2,FALSE),D61="us semester percentage",VLOOKUP(G61,'Grades '!$G$3:$H$102,2,FALSE),D61="us quarter percentage",VLOOKUP(G61,'Grades '!$E$3:$F$102,2,FALSE),D61="canadian quarter percentage",VLOOKUP(G61,'Grades '!$I$3:$J$102,2,FALSE),D61="canadian semester percentage",VLOOKUP(G61,'Grades '!$K$3:$L$102,2,FALSE)))</f>
        <v/>
      </c>
      <c r="I61" s="9" t="str">
        <f t="shared" si="19"/>
        <v/>
      </c>
      <c r="J61" s="10" t="str">
        <f t="shared" si="7"/>
        <v/>
      </c>
      <c r="K61" s="11" t="str">
        <f t="shared" si="21"/>
        <v/>
      </c>
      <c r="L61" s="11" t="str">
        <f t="shared" si="18"/>
        <v/>
      </c>
      <c r="M61" s="11" t="str">
        <f>IF($T60=0,SUM(I$2:I59),"")</f>
        <v/>
      </c>
      <c r="N61" s="11" t="str">
        <f>IF($T60=0,SUM(J$2:J61),"")</f>
        <v/>
      </c>
      <c r="O61" s="18" t="str">
        <f t="shared" si="17"/>
        <v/>
      </c>
      <c r="P61" s="29" t="str">
        <f>IF(OR(ISBLANK(B61),ISBLANK(C61)),"",VLOOKUP(B61&amp;C61,'Grades '!Q$2:R$285,2,FALSE))</f>
        <v/>
      </c>
      <c r="Q61" s="9" t="str">
        <f t="shared" si="8"/>
        <v/>
      </c>
      <c r="R61" s="9" t="str">
        <f t="shared" si="9"/>
        <v/>
      </c>
      <c r="S61" s="9" t="str">
        <f t="shared" si="10"/>
        <v/>
      </c>
      <c r="T61" s="16" t="str">
        <f t="shared" si="11"/>
        <v/>
      </c>
      <c r="U61" s="10" t="str">
        <f t="shared" si="2"/>
        <v/>
      </c>
      <c r="V61" s="10" t="str">
        <f>IF($T60=0,SUM(I$2:I59),IF(OR(E61="",I61="",I61="No Credits Listed"),"",IF($Q61&gt;1,"",SUMIF($P:$P,$P61,$I:$I))))</f>
        <v/>
      </c>
      <c r="W61" s="10" t="str">
        <f>IF($T60=0,SUM(J$2:J59),IF(OR(E61="",J61=""),"",IF($Q61&gt;1,"",SUMIF($P:$P,$P61,$J:$J))))</f>
        <v/>
      </c>
      <c r="X61" s="10" t="str">
        <f t="shared" si="20"/>
        <v/>
      </c>
      <c r="Y61" s="9" t="str">
        <f t="shared" si="4"/>
        <v/>
      </c>
      <c r="Z61" s="10" t="str">
        <f t="shared" si="5"/>
        <v/>
      </c>
      <c r="AA61" s="10" t="str">
        <f t="shared" si="6"/>
        <v/>
      </c>
      <c r="AB61" s="10" t="str">
        <f t="shared" si="12"/>
        <v/>
      </c>
      <c r="AC61" s="17" t="str">
        <f t="shared" si="13"/>
        <v/>
      </c>
      <c r="AD61" s="18" t="str">
        <f t="shared" si="14"/>
        <v/>
      </c>
      <c r="AE61" s="18" t="str">
        <f t="shared" si="15"/>
        <v/>
      </c>
      <c r="AF61" s="18" t="str">
        <f t="shared" si="16"/>
        <v/>
      </c>
    </row>
    <row r="62" spans="1:32" ht="15.75">
      <c r="A62" s="13"/>
      <c r="B62" s="13"/>
      <c r="C62" s="13"/>
      <c r="D62" s="4"/>
      <c r="E62" s="13"/>
      <c r="F62" s="14"/>
      <c r="G62" s="15"/>
      <c r="H62" s="9" t="str">
        <f>IF(AND(ISBLANK(D62),ISBLANK(E62),ISBLANK(F62),ISBLANK(G62)),"",_xlfn.IFS(ISBLANK(D62),"No Calendar Reported",ISBLANK(G62),"No Grade Reported",D62="quarter",VLOOKUP(G62,'Grades '!$A$3:$B$62,2,FALSE),D62="semester",VLOOKUP(G62,'Grades '!$C$3:$D$62,2,FALSE),D62="us semester percentage",VLOOKUP(G62,'Grades '!$G$3:$H$102,2,FALSE),D62="us quarter percentage",VLOOKUP(G62,'Grades '!$E$3:$F$102,2,FALSE),D62="canadian quarter percentage",VLOOKUP(G62,'Grades '!$I$3:$J$102,2,FALSE),D62="canadian semester percentage",VLOOKUP(G62,'Grades '!$K$3:$L$102,2,FALSE)))</f>
        <v/>
      </c>
      <c r="I62" s="9" t="str">
        <f t="shared" si="19"/>
        <v/>
      </c>
      <c r="J62" s="10" t="str">
        <f t="shared" si="7"/>
        <v/>
      </c>
      <c r="K62" s="11" t="str">
        <f t="shared" si="21"/>
        <v/>
      </c>
      <c r="L62" s="11" t="str">
        <f t="shared" si="18"/>
        <v/>
      </c>
      <c r="M62" s="11" t="str">
        <f>IF($T61=0,SUM(I$2:I60),"")</f>
        <v/>
      </c>
      <c r="N62" s="11" t="str">
        <f>IF($T61=0,SUM(J$2:J62),"")</f>
        <v/>
      </c>
      <c r="O62" s="18" t="str">
        <f t="shared" si="17"/>
        <v/>
      </c>
      <c r="P62" s="29" t="str">
        <f>IF(OR(ISBLANK(B62),ISBLANK(C62)),"",VLOOKUP(B62&amp;C62,'Grades '!Q$2:R$285,2,FALSE))</f>
        <v/>
      </c>
      <c r="Q62" s="9" t="str">
        <f t="shared" si="8"/>
        <v/>
      </c>
      <c r="R62" s="9" t="str">
        <f t="shared" si="9"/>
        <v/>
      </c>
      <c r="S62" s="9" t="str">
        <f t="shared" si="10"/>
        <v/>
      </c>
      <c r="T62" s="16" t="str">
        <f t="shared" si="11"/>
        <v/>
      </c>
      <c r="U62" s="10" t="str">
        <f t="shared" si="2"/>
        <v/>
      </c>
      <c r="V62" s="10" t="str">
        <f>IF($T61=0,SUM(I$2:I60),IF(OR(E62="",I62="",I62="No Credits Listed"),"",IF($Q62&gt;1,"",SUMIF($P:$P,$P62,$I:$I))))</f>
        <v/>
      </c>
      <c r="W62" s="10" t="str">
        <f>IF($T61=0,SUM(J$2:J60),IF(OR(E62="",J62=""),"",IF($Q62&gt;1,"",SUMIF($P:$P,$P62,$J:$J))))</f>
        <v/>
      </c>
      <c r="X62" s="10" t="str">
        <f t="shared" si="20"/>
        <v/>
      </c>
      <c r="Y62" s="9" t="str">
        <f t="shared" si="4"/>
        <v/>
      </c>
      <c r="Z62" s="10" t="str">
        <f t="shared" si="5"/>
        <v/>
      </c>
      <c r="AA62" s="10" t="str">
        <f t="shared" si="6"/>
        <v/>
      </c>
      <c r="AB62" s="10" t="str">
        <f t="shared" si="12"/>
        <v/>
      </c>
      <c r="AC62" s="17" t="str">
        <f t="shared" si="13"/>
        <v/>
      </c>
      <c r="AD62" s="18" t="str">
        <f t="shared" si="14"/>
        <v/>
      </c>
      <c r="AE62" s="18" t="str">
        <f t="shared" si="15"/>
        <v/>
      </c>
      <c r="AF62" s="18" t="str">
        <f t="shared" si="16"/>
        <v/>
      </c>
    </row>
    <row r="63" spans="1:32" ht="15.75">
      <c r="A63" s="13"/>
      <c r="B63" s="13"/>
      <c r="C63" s="13"/>
      <c r="D63" s="4"/>
      <c r="E63" s="13"/>
      <c r="F63" s="14"/>
      <c r="G63" s="15"/>
      <c r="H63" s="9" t="str">
        <f>IF(AND(ISBLANK(D63),ISBLANK(E63),ISBLANK(F63),ISBLANK(G63)),"",_xlfn.IFS(ISBLANK(D63),"No Calendar Reported",ISBLANK(G63),"No Grade Reported",D63="quarter",VLOOKUP(G63,'Grades '!$A$3:$B$62,2,FALSE),D63="semester",VLOOKUP(G63,'Grades '!$C$3:$D$62,2,FALSE),D63="us semester percentage",VLOOKUP(G63,'Grades '!$G$3:$H$102,2,FALSE),D63="us quarter percentage",VLOOKUP(G63,'Grades '!$E$3:$F$102,2,FALSE),D63="canadian quarter percentage",VLOOKUP(G63,'Grades '!$I$3:$J$102,2,FALSE),D63="canadian semester percentage",VLOOKUP(G63,'Grades '!$K$3:$L$102,2,FALSE)))</f>
        <v/>
      </c>
      <c r="I63" s="9" t="str">
        <f t="shared" si="19"/>
        <v/>
      </c>
      <c r="J63" s="10" t="str">
        <f t="shared" si="7"/>
        <v/>
      </c>
      <c r="K63" s="11" t="str">
        <f t="shared" si="21"/>
        <v/>
      </c>
      <c r="L63" s="11" t="str">
        <f t="shared" si="18"/>
        <v/>
      </c>
      <c r="M63" s="11" t="str">
        <f>IF($T62=0,SUM(I$2:I61),"")</f>
        <v/>
      </c>
      <c r="N63" s="11" t="str">
        <f>IF($T62=0,SUM(J$2:J63),"")</f>
        <v/>
      </c>
      <c r="O63" s="18" t="str">
        <f t="shared" si="17"/>
        <v/>
      </c>
      <c r="P63" s="29" t="str">
        <f>IF(OR(ISBLANK(B63),ISBLANK(C63)),"",VLOOKUP(B63&amp;C63,'Grades '!Q$2:R$285,2,FALSE))</f>
        <v/>
      </c>
      <c r="Q63" s="9" t="str">
        <f t="shared" si="8"/>
        <v/>
      </c>
      <c r="R63" s="9" t="str">
        <f t="shared" si="9"/>
        <v/>
      </c>
      <c r="S63" s="9" t="str">
        <f t="shared" si="10"/>
        <v/>
      </c>
      <c r="T63" s="16" t="str">
        <f t="shared" si="11"/>
        <v/>
      </c>
      <c r="U63" s="10" t="str">
        <f t="shared" si="2"/>
        <v/>
      </c>
      <c r="V63" s="10" t="str">
        <f>IF($T62=0,SUM(I$2:I61),IF(OR(E63="",I63="",I63="No Credits Listed"),"",IF($Q63&gt;1,"",SUMIF($P:$P,$P63,$I:$I))))</f>
        <v/>
      </c>
      <c r="W63" s="10" t="str">
        <f>IF($T62=0,SUM(J$2:J61),IF(OR(E63="",J63=""),"",IF($Q63&gt;1,"",SUMIF($P:$P,$P63,$J:$J))))</f>
        <v/>
      </c>
      <c r="X63" s="10" t="str">
        <f t="shared" si="20"/>
        <v/>
      </c>
      <c r="Y63" s="9" t="str">
        <f t="shared" si="4"/>
        <v/>
      </c>
      <c r="Z63" s="10" t="str">
        <f t="shared" si="5"/>
        <v/>
      </c>
      <c r="AA63" s="10" t="str">
        <f t="shared" si="6"/>
        <v/>
      </c>
      <c r="AB63" s="10" t="str">
        <f t="shared" si="12"/>
        <v/>
      </c>
      <c r="AC63" s="17" t="str">
        <f t="shared" si="13"/>
        <v/>
      </c>
      <c r="AD63" s="18" t="str">
        <f t="shared" si="14"/>
        <v/>
      </c>
      <c r="AE63" s="18" t="str">
        <f t="shared" si="15"/>
        <v/>
      </c>
      <c r="AF63" s="18" t="str">
        <f t="shared" si="16"/>
        <v/>
      </c>
    </row>
    <row r="64" spans="1:32" ht="15.75">
      <c r="A64" s="13"/>
      <c r="B64" s="13"/>
      <c r="C64" s="13"/>
      <c r="D64" s="4"/>
      <c r="E64" s="13"/>
      <c r="F64" s="14"/>
      <c r="G64" s="15"/>
      <c r="H64" s="9" t="str">
        <f>IF(AND(ISBLANK(D64),ISBLANK(E64),ISBLANK(F64),ISBLANK(G64)),"",_xlfn.IFS(ISBLANK(D64),"No Calendar Reported",ISBLANK(G64),"No Grade Reported",D64="quarter",VLOOKUP(G64,'Grades '!$A$3:$B$62,2,FALSE),D64="semester",VLOOKUP(G64,'Grades '!$C$3:$D$62,2,FALSE),D64="us semester percentage",VLOOKUP(G64,'Grades '!$G$3:$H$102,2,FALSE),D64="us quarter percentage",VLOOKUP(G64,'Grades '!$E$3:$F$102,2,FALSE),D64="canadian quarter percentage",VLOOKUP(G64,'Grades '!$I$3:$J$102,2,FALSE),D64="canadian semester percentage",VLOOKUP(G64,'Grades '!$K$3:$L$102,2,FALSE)))</f>
        <v/>
      </c>
      <c r="I64" s="9" t="str">
        <f t="shared" si="19"/>
        <v/>
      </c>
      <c r="J64" s="10" t="str">
        <f t="shared" si="7"/>
        <v/>
      </c>
      <c r="K64" s="11" t="str">
        <f t="shared" si="21"/>
        <v/>
      </c>
      <c r="L64" s="11" t="str">
        <f t="shared" si="18"/>
        <v/>
      </c>
      <c r="M64" s="11" t="str">
        <f>IF($T63=0,SUM(I$2:I62),"")</f>
        <v/>
      </c>
      <c r="N64" s="11" t="str">
        <f>IF($T63=0,SUM(J$2:J64),"")</f>
        <v/>
      </c>
      <c r="O64" s="18" t="str">
        <f t="shared" si="17"/>
        <v/>
      </c>
      <c r="P64" s="29" t="str">
        <f>IF(OR(ISBLANK(B64),ISBLANK(C64)),"",VLOOKUP(B64&amp;C64,'Grades '!Q$2:R$285,2,FALSE))</f>
        <v/>
      </c>
      <c r="Q64" s="9" t="str">
        <f t="shared" si="8"/>
        <v/>
      </c>
      <c r="R64" s="9" t="str">
        <f t="shared" si="9"/>
        <v/>
      </c>
      <c r="S64" s="9" t="str">
        <f t="shared" si="10"/>
        <v/>
      </c>
      <c r="T64" s="16" t="str">
        <f t="shared" si="11"/>
        <v/>
      </c>
      <c r="U64" s="10" t="str">
        <f t="shared" si="2"/>
        <v/>
      </c>
      <c r="V64" s="10" t="str">
        <f>IF($T63=0,SUM(I$2:I62),IF(OR(E64="",I64="",I64="No Credits Listed"),"",IF($Q64&gt;1,"",SUMIF($P:$P,$P64,$I:$I))))</f>
        <v/>
      </c>
      <c r="W64" s="10" t="str">
        <f>IF($T63=0,SUM(J$2:J62),IF(OR(E64="",J64=""),"",IF($Q64&gt;1,"",SUMIF($P:$P,$P64,$J:$J))))</f>
        <v/>
      </c>
      <c r="X64" s="10" t="str">
        <f t="shared" si="20"/>
        <v/>
      </c>
      <c r="Y64" s="9" t="str">
        <f t="shared" si="4"/>
        <v/>
      </c>
      <c r="Z64" s="10" t="str">
        <f t="shared" si="5"/>
        <v/>
      </c>
      <c r="AA64" s="10" t="str">
        <f t="shared" si="6"/>
        <v/>
      </c>
      <c r="AB64" s="10" t="str">
        <f t="shared" si="12"/>
        <v/>
      </c>
      <c r="AC64" s="17" t="str">
        <f t="shared" si="13"/>
        <v/>
      </c>
      <c r="AD64" s="18" t="str">
        <f t="shared" si="14"/>
        <v/>
      </c>
      <c r="AE64" s="18" t="str">
        <f t="shared" si="15"/>
        <v/>
      </c>
      <c r="AF64" s="18" t="str">
        <f t="shared" si="16"/>
        <v/>
      </c>
    </row>
    <row r="65" spans="1:32" ht="15.75">
      <c r="A65" s="13"/>
      <c r="B65" s="13"/>
      <c r="C65" s="13"/>
      <c r="D65" s="4"/>
      <c r="E65" s="13"/>
      <c r="F65" s="14"/>
      <c r="G65" s="15"/>
      <c r="H65" s="9" t="str">
        <f>IF(AND(ISBLANK(D65),ISBLANK(E65),ISBLANK(F65),ISBLANK(G65)),"",_xlfn.IFS(ISBLANK(D65),"No Calendar Reported",ISBLANK(G65),"No Grade Reported",D65="quarter",VLOOKUP(G65,'Grades '!$A$3:$B$62,2,FALSE),D65="semester",VLOOKUP(G65,'Grades '!$C$3:$D$62,2,FALSE),D65="us semester percentage",VLOOKUP(G65,'Grades '!$G$3:$H$102,2,FALSE),D65="us quarter percentage",VLOOKUP(G65,'Grades '!$E$3:$F$102,2,FALSE),D65="canadian quarter percentage",VLOOKUP(G65,'Grades '!$I$3:$J$102,2,FALSE),D65="canadian semester percentage",VLOOKUP(G65,'Grades '!$K$3:$L$102,2,FALSE)))</f>
        <v/>
      </c>
      <c r="I65" s="9" t="str">
        <f t="shared" si="19"/>
        <v/>
      </c>
      <c r="J65" s="10" t="str">
        <f t="shared" si="7"/>
        <v/>
      </c>
      <c r="K65" s="11" t="str">
        <f t="shared" si="21"/>
        <v/>
      </c>
      <c r="L65" s="11" t="str">
        <f t="shared" si="18"/>
        <v/>
      </c>
      <c r="M65" s="11" t="str">
        <f>IF($T64=0,SUM(I$2:I63),"")</f>
        <v/>
      </c>
      <c r="N65" s="11" t="str">
        <f>IF($T64=0,SUM(J$2:J65),"")</f>
        <v/>
      </c>
      <c r="O65" s="18" t="str">
        <f t="shared" si="17"/>
        <v/>
      </c>
      <c r="P65" s="29" t="str">
        <f>IF(OR(ISBLANK(B65),ISBLANK(C65)),"",VLOOKUP(B65&amp;C65,'Grades '!Q$2:R$285,2,FALSE))</f>
        <v/>
      </c>
      <c r="Q65" s="9" t="str">
        <f t="shared" si="8"/>
        <v/>
      </c>
      <c r="R65" s="9" t="str">
        <f t="shared" si="9"/>
        <v/>
      </c>
      <c r="S65" s="9" t="str">
        <f t="shared" si="10"/>
        <v/>
      </c>
      <c r="T65" s="16" t="str">
        <f t="shared" si="11"/>
        <v/>
      </c>
      <c r="U65" s="10" t="str">
        <f t="shared" si="2"/>
        <v/>
      </c>
      <c r="V65" s="10" t="str">
        <f>IF($T64=0,SUM(I$2:I63),IF(OR(E65="",I65="",I65="No Credits Listed"),"",IF($Q65&gt;1,"",SUMIF($P:$P,$P65,$I:$I))))</f>
        <v/>
      </c>
      <c r="W65" s="10" t="str">
        <f>IF($T64=0,SUM(J$2:J63),IF(OR(E65="",J65=""),"",IF($Q65&gt;1,"",SUMIF($P:$P,$P65,$J:$J))))</f>
        <v/>
      </c>
      <c r="X65" s="10" t="str">
        <f t="shared" si="20"/>
        <v/>
      </c>
      <c r="Y65" s="9" t="str">
        <f t="shared" si="4"/>
        <v/>
      </c>
      <c r="Z65" s="10" t="str">
        <f t="shared" si="5"/>
        <v/>
      </c>
      <c r="AA65" s="10" t="str">
        <f t="shared" si="6"/>
        <v/>
      </c>
      <c r="AB65" s="10" t="str">
        <f t="shared" si="12"/>
        <v/>
      </c>
      <c r="AC65" s="17" t="str">
        <f t="shared" si="13"/>
        <v/>
      </c>
      <c r="AD65" s="18" t="str">
        <f t="shared" si="14"/>
        <v/>
      </c>
      <c r="AE65" s="18" t="str">
        <f t="shared" si="15"/>
        <v/>
      </c>
      <c r="AF65" s="18" t="str">
        <f t="shared" si="16"/>
        <v/>
      </c>
    </row>
    <row r="66" spans="1:32" ht="15.75">
      <c r="A66" s="13"/>
      <c r="B66" s="13"/>
      <c r="C66" s="13"/>
      <c r="D66" s="4"/>
      <c r="E66" s="13"/>
      <c r="F66" s="14"/>
      <c r="G66" s="15"/>
      <c r="H66" s="9" t="str">
        <f>IF(AND(ISBLANK(D66),ISBLANK(E66),ISBLANK(F66),ISBLANK(G66)),"",_xlfn.IFS(ISBLANK(D66),"No Calendar Reported",ISBLANK(G66),"No Grade Reported",D66="quarter",VLOOKUP(G66,'Grades '!$A$3:$B$62,2,FALSE),D66="semester",VLOOKUP(G66,'Grades '!$C$3:$D$62,2,FALSE),D66="us semester percentage",VLOOKUP(G66,'Grades '!$G$3:$H$102,2,FALSE),D66="us quarter percentage",VLOOKUP(G66,'Grades '!$E$3:$F$102,2,FALSE),D66="canadian quarter percentage",VLOOKUP(G66,'Grades '!$I$3:$J$102,2,FALSE),D66="canadian semester percentage",VLOOKUP(G66,'Grades '!$K$3:$L$102,2,FALSE)))</f>
        <v/>
      </c>
      <c r="I66" s="9" t="str">
        <f t="shared" si="19"/>
        <v/>
      </c>
      <c r="J66" s="10" t="str">
        <f t="shared" si="7"/>
        <v/>
      </c>
      <c r="K66" s="11" t="str">
        <f t="shared" si="21"/>
        <v/>
      </c>
      <c r="L66" s="11" t="str">
        <f t="shared" si="18"/>
        <v/>
      </c>
      <c r="M66" s="11" t="str">
        <f>IF($T65=0,SUM(I$2:I64),"")</f>
        <v/>
      </c>
      <c r="N66" s="11" t="str">
        <f>IF($T65=0,SUM(J$2:J66),"")</f>
        <v/>
      </c>
      <c r="O66" s="18" t="str">
        <f t="shared" ref="O66:O129" si="22">IF(OR(V66="",W66=""),"",IF($T65=0,W66/V66,""))</f>
        <v/>
      </c>
      <c r="P66" s="29" t="str">
        <f>IF(OR(ISBLANK(B66),ISBLANK(C66)),"",VLOOKUP(B66&amp;C66,'Grades '!Q$2:R$285,2,FALSE))</f>
        <v/>
      </c>
      <c r="Q66" s="9" t="str">
        <f t="shared" si="8"/>
        <v/>
      </c>
      <c r="R66" s="9" t="str">
        <f t="shared" si="9"/>
        <v/>
      </c>
      <c r="S66" s="9" t="str">
        <f t="shared" si="10"/>
        <v/>
      </c>
      <c r="T66" s="16" t="str">
        <f t="shared" si="11"/>
        <v/>
      </c>
      <c r="U66" s="10" t="str">
        <f t="shared" ref="U66:U129" si="23">IF(T65=0,"TOTAL",IF(AND(V66="",W66="",X66=""),"",((IF(Q66&gt;1,"",B66&amp;" "&amp;C66)))))</f>
        <v/>
      </c>
      <c r="V66" s="10" t="str">
        <f>IF($T65=0,SUM(I$2:I64),IF(OR(E66="",I66="",I66="No Credits Listed"),"",IF($Q66&gt;1,"",SUMIF($P:$P,$P66,$I:$I))))</f>
        <v/>
      </c>
      <c r="W66" s="10" t="str">
        <f>IF($T65=0,SUM(J$2:J64),IF(OR(E66="",J66=""),"",IF($Q66&gt;1,"",SUMIF($P:$P,$P66,$J:$J))))</f>
        <v/>
      </c>
      <c r="X66" s="10" t="str">
        <f t="shared" si="20"/>
        <v/>
      </c>
      <c r="Y66" s="9" t="str">
        <f t="shared" ref="Y66:Y129" si="24">IF(AND(Z66="",AA66="",AB66=""),"",IF(R66&gt;1,"",A66))</f>
        <v/>
      </c>
      <c r="Z66" s="10" t="str">
        <f t="shared" ref="Z66:Z129" si="25">IF(OR(E66="",I66="",I66="No Credits Listed"),"",IF($R66&gt;1,"",SUMIF($A:$A,$A66,I:I)))</f>
        <v/>
      </c>
      <c r="AA66" s="10" t="str">
        <f t="shared" ref="AA66:AA129" si="26">IF(OR(E66="",J66=""),"",IF($R66&gt;1,"",SUMIF($A:$A,$A66,J:J)))</f>
        <v/>
      </c>
      <c r="AB66" s="10" t="str">
        <f t="shared" si="12"/>
        <v/>
      </c>
      <c r="AC66" s="17" t="str">
        <f t="shared" si="13"/>
        <v/>
      </c>
      <c r="AD66" s="18" t="str">
        <f t="shared" si="14"/>
        <v/>
      </c>
      <c r="AE66" s="18" t="str">
        <f t="shared" si="15"/>
        <v/>
      </c>
      <c r="AF66" s="18" t="str">
        <f t="shared" si="16"/>
        <v/>
      </c>
    </row>
    <row r="67" spans="1:32" ht="15.75">
      <c r="A67" s="13"/>
      <c r="B67" s="13"/>
      <c r="C67" s="13"/>
      <c r="D67" s="4"/>
      <c r="E67" s="13"/>
      <c r="F67" s="14"/>
      <c r="G67" s="15"/>
      <c r="H67" s="9" t="str">
        <f>IF(AND(ISBLANK(D67),ISBLANK(E67),ISBLANK(F67),ISBLANK(G67)),"",_xlfn.IFS(ISBLANK(D67),"No Calendar Reported",ISBLANK(G67),"No Grade Reported",D67="quarter",VLOOKUP(G67,'Grades '!$A$3:$B$62,2,FALSE),D67="semester",VLOOKUP(G67,'Grades '!$C$3:$D$62,2,FALSE),D67="us semester percentage",VLOOKUP(G67,'Grades '!$G$3:$H$102,2,FALSE),D67="us quarter percentage",VLOOKUP(G67,'Grades '!$E$3:$F$102,2,FALSE),D67="canadian quarter percentage",VLOOKUP(G67,'Grades '!$I$3:$J$102,2,FALSE),D67="canadian semester percentage",VLOOKUP(G67,'Grades '!$K$3:$L$102,2,FALSE)))</f>
        <v/>
      </c>
      <c r="I67" s="9" t="str">
        <f t="shared" si="19"/>
        <v/>
      </c>
      <c r="J67" s="10" t="str">
        <f t="shared" ref="J67:J130" si="27">IF(OR(ISBLANK(D67),ISBLANK(F67),ISBLANK(G67)),"",IF(E67="","No Course Title Reported",H67*I67))</f>
        <v/>
      </c>
      <c r="K67" s="11" t="str">
        <f t="shared" si="21"/>
        <v/>
      </c>
      <c r="L67" s="11" t="str">
        <f t="shared" si="18"/>
        <v/>
      </c>
      <c r="M67" s="11" t="str">
        <f>IF($T66=0,SUM(I$2:I65),"")</f>
        <v/>
      </c>
      <c r="N67" s="11" t="str">
        <f>IF($T66=0,SUM(J$2:J67),"")</f>
        <v/>
      </c>
      <c r="O67" s="18" t="str">
        <f t="shared" si="22"/>
        <v/>
      </c>
      <c r="P67" s="29" t="str">
        <f>IF(OR(ISBLANK(B67),ISBLANK(C67)),"",VLOOKUP(B67&amp;C67,'Grades '!Q$2:R$285,2,FALSE))</f>
        <v/>
      </c>
      <c r="Q67" s="9" t="str">
        <f t="shared" ref="Q67:Q130" si="28">IF(P67="","",COUNTIF(P67:P1065,P67))</f>
        <v/>
      </c>
      <c r="R67" s="9" t="str">
        <f t="shared" ref="R67:R130" si="29">IF(ISBLANK(A67),"",COUNTIF(A67:A1065,A67))</f>
        <v/>
      </c>
      <c r="S67" s="9" t="str">
        <f t="shared" ref="S67:S130" si="30">IF(OR(ISBLANK(A67),P67=""),"",COUNTIFS(A67:A1065,A67,P67:P1065,P67))</f>
        <v/>
      </c>
      <c r="T67" s="16" t="str">
        <f t="shared" ref="T67:T130" si="31">IF(K67&gt;=0,IF((OR(T66=0,T66="")),"",(COUNTIF(K67:K1065,("&gt;=0")))),"")</f>
        <v/>
      </c>
      <c r="U67" s="10" t="str">
        <f t="shared" si="23"/>
        <v/>
      </c>
      <c r="V67" s="10" t="str">
        <f>IF($T66=0,SUM(I$2:I65),IF(OR(E67="",I67="",I67="No Credits Listed"),"",IF($Q67&gt;1,"",SUMIF($P:$P,$P67,$I:$I))))</f>
        <v/>
      </c>
      <c r="W67" s="10" t="str">
        <f>IF($T66=0,SUM(J$2:J65),IF(OR(E67="",J67=""),"",IF($Q67&gt;1,"",SUMIF($P:$P,$P67,$J:$J))))</f>
        <v/>
      </c>
      <c r="X67" s="10" t="str">
        <f t="shared" si="20"/>
        <v/>
      </c>
      <c r="Y67" s="9" t="str">
        <f t="shared" si="24"/>
        <v/>
      </c>
      <c r="Z67" s="10" t="str">
        <f t="shared" si="25"/>
        <v/>
      </c>
      <c r="AA67" s="10" t="str">
        <f t="shared" si="26"/>
        <v/>
      </c>
      <c r="AB67" s="10" t="str">
        <f t="shared" ref="AB67:AB130" si="32">IF(OR(Z67="",AA67=""),"",IF($R67&gt;1,"",AA67/Z67))</f>
        <v/>
      </c>
      <c r="AC67" s="17" t="str">
        <f t="shared" ref="AC67:AC130" si="33">IF(AND(AD67="",AE67="",AF67=""),"",IF(S67&gt;1,"",(A67&amp;" "&amp;B67&amp;" "&amp;C67)))</f>
        <v/>
      </c>
      <c r="AD67" s="18" t="str">
        <f t="shared" ref="AD67:AD130" si="34">IF(OR(E67="",I67="",I67="No Credits Listed"),"",IF($S67&gt;1,"",SUMIFS(I:I,$A:$A,$A67,$P:$P,$P67)))</f>
        <v/>
      </c>
      <c r="AE67" s="18" t="str">
        <f t="shared" ref="AE67:AE130" si="35">IF(OR(E67="",J67=""),"",IF($S67&gt;1,"",SUMIFS(J:J,$A:$A,$A67,$P:$P,$P67)))</f>
        <v/>
      </c>
      <c r="AF67" s="18" t="str">
        <f t="shared" ref="AF67:AF130" si="36">IF(OR(AD67="",AE67=""),"",IF($S67&gt;1,"",AE67/AD67))</f>
        <v/>
      </c>
    </row>
    <row r="68" spans="1:32" ht="15.75">
      <c r="A68" s="13"/>
      <c r="B68" s="13"/>
      <c r="C68" s="13"/>
      <c r="D68" s="4"/>
      <c r="E68" s="13"/>
      <c r="F68" s="14"/>
      <c r="G68" s="15"/>
      <c r="H68" s="9" t="str">
        <f>IF(AND(ISBLANK(D68),ISBLANK(E68),ISBLANK(F68),ISBLANK(G68)),"",_xlfn.IFS(ISBLANK(D68),"No Calendar Reported",ISBLANK(G68),"No Grade Reported",D68="quarter",VLOOKUP(G68,'Grades '!$A$3:$B$62,2,FALSE),D68="semester",VLOOKUP(G68,'Grades '!$C$3:$D$62,2,FALSE),D68="us semester percentage",VLOOKUP(G68,'Grades '!$G$3:$H$102,2,FALSE),D68="us quarter percentage",VLOOKUP(G68,'Grades '!$E$3:$F$102,2,FALSE),D68="canadian quarter percentage",VLOOKUP(G68,'Grades '!$I$3:$J$102,2,FALSE),D68="canadian semester percentage",VLOOKUP(G68,'Grades '!$K$3:$L$102,2,FALSE)))</f>
        <v/>
      </c>
      <c r="I68" s="9" t="str">
        <f t="shared" si="19"/>
        <v/>
      </c>
      <c r="J68" s="10" t="str">
        <f t="shared" si="27"/>
        <v/>
      </c>
      <c r="K68" s="11" t="str">
        <f t="shared" si="21"/>
        <v/>
      </c>
      <c r="L68" s="11" t="str">
        <f t="shared" si="18"/>
        <v/>
      </c>
      <c r="M68" s="11" t="str">
        <f>IF($T67=0,SUM(I$2:I66),"")</f>
        <v/>
      </c>
      <c r="N68" s="11" t="str">
        <f>IF($T67=0,SUM(J$2:J68),"")</f>
        <v/>
      </c>
      <c r="O68" s="18" t="str">
        <f t="shared" si="22"/>
        <v/>
      </c>
      <c r="P68" s="29" t="str">
        <f>IF(OR(ISBLANK(B68),ISBLANK(C68)),"",VLOOKUP(B68&amp;C68,'Grades '!Q$2:R$285,2,FALSE))</f>
        <v/>
      </c>
      <c r="Q68" s="9" t="str">
        <f t="shared" si="28"/>
        <v/>
      </c>
      <c r="R68" s="9" t="str">
        <f t="shared" si="29"/>
        <v/>
      </c>
      <c r="S68" s="9" t="str">
        <f t="shared" si="30"/>
        <v/>
      </c>
      <c r="T68" s="16" t="str">
        <f t="shared" si="31"/>
        <v/>
      </c>
      <c r="U68" s="10" t="str">
        <f t="shared" si="23"/>
        <v/>
      </c>
      <c r="V68" s="10" t="str">
        <f>IF($T67=0,SUM(I$2:I66),IF(OR(E68="",I68="",I68="No Credits Listed"),"",IF($Q68&gt;1,"",SUMIF($P:$P,$P68,$I:$I))))</f>
        <v/>
      </c>
      <c r="W68" s="10" t="str">
        <f>IF($T67=0,SUM(J$2:J66),IF(OR(E68="",J68=""),"",IF($Q68&gt;1,"",SUMIF($P:$P,$P68,$J:$J))))</f>
        <v/>
      </c>
      <c r="X68" s="10" t="str">
        <f t="shared" si="20"/>
        <v/>
      </c>
      <c r="Y68" s="9" t="str">
        <f t="shared" si="24"/>
        <v/>
      </c>
      <c r="Z68" s="10" t="str">
        <f t="shared" si="25"/>
        <v/>
      </c>
      <c r="AA68" s="10" t="str">
        <f t="shared" si="26"/>
        <v/>
      </c>
      <c r="AB68" s="10" t="str">
        <f t="shared" si="32"/>
        <v/>
      </c>
      <c r="AC68" s="17" t="str">
        <f t="shared" si="33"/>
        <v/>
      </c>
      <c r="AD68" s="18" t="str">
        <f t="shared" si="34"/>
        <v/>
      </c>
      <c r="AE68" s="18" t="str">
        <f t="shared" si="35"/>
        <v/>
      </c>
      <c r="AF68" s="18" t="str">
        <f t="shared" si="36"/>
        <v/>
      </c>
    </row>
    <row r="69" spans="1:32" ht="15.75">
      <c r="A69" s="13"/>
      <c r="B69" s="13"/>
      <c r="C69" s="13"/>
      <c r="D69" s="4"/>
      <c r="E69" s="13"/>
      <c r="F69" s="14"/>
      <c r="G69" s="15"/>
      <c r="H69" s="9" t="str">
        <f>IF(AND(ISBLANK(D69),ISBLANK(E69),ISBLANK(F69),ISBLANK(G69)),"",_xlfn.IFS(ISBLANK(D69),"No Calendar Reported",ISBLANK(G69),"No Grade Reported",D69="quarter",VLOOKUP(G69,'Grades '!$A$3:$B$62,2,FALSE),D69="semester",VLOOKUP(G69,'Grades '!$C$3:$D$62,2,FALSE),D69="us semester percentage",VLOOKUP(G69,'Grades '!$G$3:$H$102,2,FALSE),D69="us quarter percentage",VLOOKUP(G69,'Grades '!$E$3:$F$102,2,FALSE),D69="canadian quarter percentage",VLOOKUP(G69,'Grades '!$I$3:$J$102,2,FALSE),D69="canadian semester percentage",VLOOKUP(G69,'Grades '!$K$3:$L$102,2,FALSE)))</f>
        <v/>
      </c>
      <c r="I69" s="9" t="str">
        <f t="shared" si="19"/>
        <v/>
      </c>
      <c r="J69" s="10" t="str">
        <f t="shared" si="27"/>
        <v/>
      </c>
      <c r="K69" s="11" t="str">
        <f t="shared" si="21"/>
        <v/>
      </c>
      <c r="L69" s="11" t="str">
        <f t="shared" ref="L69:L132" si="37">IF(T68=0,"TOTAL",IF(AND(M69="",N69="",O69=""),"",))</f>
        <v/>
      </c>
      <c r="M69" s="11" t="str">
        <f>IF($T68=0,SUM(I$2:I67),"")</f>
        <v/>
      </c>
      <c r="N69" s="11" t="str">
        <f>IF($T68=0,SUM(J$2:J69),"")</f>
        <v/>
      </c>
      <c r="O69" s="18" t="str">
        <f t="shared" si="22"/>
        <v/>
      </c>
      <c r="P69" s="29" t="str">
        <f>IF(OR(ISBLANK(B69),ISBLANK(C69)),"",VLOOKUP(B69&amp;C69,'Grades '!Q$2:R$285,2,FALSE))</f>
        <v/>
      </c>
      <c r="Q69" s="9" t="str">
        <f t="shared" si="28"/>
        <v/>
      </c>
      <c r="R69" s="9" t="str">
        <f t="shared" si="29"/>
        <v/>
      </c>
      <c r="S69" s="9" t="str">
        <f t="shared" si="30"/>
        <v/>
      </c>
      <c r="T69" s="16" t="str">
        <f t="shared" si="31"/>
        <v/>
      </c>
      <c r="U69" s="10" t="str">
        <f t="shared" si="23"/>
        <v/>
      </c>
      <c r="V69" s="10" t="str">
        <f>IF($T68=0,SUM(I$2:I67),IF(OR(E69="",I69="",I69="No Credits Listed"),"",IF($Q69&gt;1,"",SUMIF($P:$P,$P69,$I:$I))))</f>
        <v/>
      </c>
      <c r="W69" s="10" t="str">
        <f>IF($T68=0,SUM(J$2:J67),IF(OR(E69="",J69=""),"",IF($Q69&gt;1,"",SUMIF($P:$P,$P69,$J:$J))))</f>
        <v/>
      </c>
      <c r="X69" s="10" t="str">
        <f t="shared" si="20"/>
        <v/>
      </c>
      <c r="Y69" s="9" t="str">
        <f t="shared" si="24"/>
        <v/>
      </c>
      <c r="Z69" s="10" t="str">
        <f t="shared" si="25"/>
        <v/>
      </c>
      <c r="AA69" s="10" t="str">
        <f t="shared" si="26"/>
        <v/>
      </c>
      <c r="AB69" s="10" t="str">
        <f t="shared" si="32"/>
        <v/>
      </c>
      <c r="AC69" s="17" t="str">
        <f t="shared" si="33"/>
        <v/>
      </c>
      <c r="AD69" s="18" t="str">
        <f t="shared" si="34"/>
        <v/>
      </c>
      <c r="AE69" s="18" t="str">
        <f t="shared" si="35"/>
        <v/>
      </c>
      <c r="AF69" s="18" t="str">
        <f t="shared" si="36"/>
        <v/>
      </c>
    </row>
    <row r="70" spans="1:32" ht="15.75">
      <c r="A70" s="13"/>
      <c r="B70" s="13"/>
      <c r="C70" s="13"/>
      <c r="D70" s="4"/>
      <c r="E70" s="13"/>
      <c r="F70" s="14"/>
      <c r="G70" s="15"/>
      <c r="H70" s="9" t="str">
        <f>IF(AND(ISBLANK(D70),ISBLANK(E70),ISBLANK(F70),ISBLANK(G70)),"",_xlfn.IFS(ISBLANK(D70),"No Calendar Reported",ISBLANK(G70),"No Grade Reported",D70="quarter",VLOOKUP(G70,'Grades '!$A$3:$B$62,2,FALSE),D70="semester",VLOOKUP(G70,'Grades '!$C$3:$D$62,2,FALSE),D70="us semester percentage",VLOOKUP(G70,'Grades '!$G$3:$H$102,2,FALSE),D70="us quarter percentage",VLOOKUP(G70,'Grades '!$E$3:$F$102,2,FALSE),D70="canadian quarter percentage",VLOOKUP(G70,'Grades '!$I$3:$J$102,2,FALSE),D70="canadian semester percentage",VLOOKUP(G70,'Grades '!$K$3:$L$102,2,FALSE)))</f>
        <v/>
      </c>
      <c r="I70" s="9" t="str">
        <f t="shared" ref="I70:I133" si="38">IF(AND(ISBLANK(D70),ISBLANK(E70),ISBLANK(F70),ISBLANK(G70)),"",_xlfn.IFS(D70="","No Calendar Reported",F70="","No Credits Reported",OR(D70="quarter",D70="us quarter percentage",D70="canadian quarter percentage")=TRUE,((F70*0.667)),OR(D70="semester",D70="us semester percentage",D70="canadian semester percentage" ),F70))</f>
        <v/>
      </c>
      <c r="J70" s="10" t="str">
        <f t="shared" si="27"/>
        <v/>
      </c>
      <c r="K70" s="11" t="str">
        <f t="shared" si="21"/>
        <v/>
      </c>
      <c r="L70" s="11" t="str">
        <f t="shared" si="37"/>
        <v/>
      </c>
      <c r="M70" s="11" t="str">
        <f>IF($T69=0,SUM(I$2:I68),"")</f>
        <v/>
      </c>
      <c r="N70" s="11" t="str">
        <f>IF($T69=0,SUM(J$2:J70),"")</f>
        <v/>
      </c>
      <c r="O70" s="18" t="str">
        <f t="shared" si="22"/>
        <v/>
      </c>
      <c r="P70" s="29" t="str">
        <f>IF(OR(ISBLANK(B70),ISBLANK(C70)),"",VLOOKUP(B70&amp;C70,'Grades '!Q$2:R$285,2,FALSE))</f>
        <v/>
      </c>
      <c r="Q70" s="9" t="str">
        <f t="shared" si="28"/>
        <v/>
      </c>
      <c r="R70" s="9" t="str">
        <f t="shared" si="29"/>
        <v/>
      </c>
      <c r="S70" s="9" t="str">
        <f t="shared" si="30"/>
        <v/>
      </c>
      <c r="T70" s="16" t="str">
        <f t="shared" si="31"/>
        <v/>
      </c>
      <c r="U70" s="10" t="str">
        <f t="shared" si="23"/>
        <v/>
      </c>
      <c r="V70" s="10" t="str">
        <f>IF($T69=0,SUM(I$2:I68),IF(OR(E70="",I70="",I70="No Credits Listed"),"",IF($Q70&gt;1,"",SUMIF($P:$P,$P70,$I:$I))))</f>
        <v/>
      </c>
      <c r="W70" s="10" t="str">
        <f>IF($T69=0,SUM(J$2:J68),IF(OR(E70="",J70=""),"",IF($Q70&gt;1,"",SUMIF($P:$P,$P70,$J:$J))))</f>
        <v/>
      </c>
      <c r="X70" s="10" t="str">
        <f t="shared" si="20"/>
        <v/>
      </c>
      <c r="Y70" s="9" t="str">
        <f t="shared" si="24"/>
        <v/>
      </c>
      <c r="Z70" s="10" t="str">
        <f t="shared" si="25"/>
        <v/>
      </c>
      <c r="AA70" s="10" t="str">
        <f t="shared" si="26"/>
        <v/>
      </c>
      <c r="AB70" s="10" t="str">
        <f t="shared" si="32"/>
        <v/>
      </c>
      <c r="AC70" s="17" t="str">
        <f t="shared" si="33"/>
        <v/>
      </c>
      <c r="AD70" s="18" t="str">
        <f t="shared" si="34"/>
        <v/>
      </c>
      <c r="AE70" s="18" t="str">
        <f t="shared" si="35"/>
        <v/>
      </c>
      <c r="AF70" s="18" t="str">
        <f t="shared" si="36"/>
        <v/>
      </c>
    </row>
    <row r="71" spans="1:32" ht="15.75">
      <c r="A71" s="13"/>
      <c r="B71" s="13"/>
      <c r="C71" s="13"/>
      <c r="D71" s="4"/>
      <c r="E71" s="13"/>
      <c r="F71" s="14"/>
      <c r="G71" s="15"/>
      <c r="H71" s="9" t="str">
        <f>IF(AND(ISBLANK(D71),ISBLANK(E71),ISBLANK(F71),ISBLANK(G71)),"",_xlfn.IFS(ISBLANK(D71),"No Calendar Reported",ISBLANK(G71),"No Grade Reported",D71="quarter",VLOOKUP(G71,'Grades '!$A$3:$B$62,2,FALSE),D71="semester",VLOOKUP(G71,'Grades '!$C$3:$D$62,2,FALSE),D71="us semester percentage",VLOOKUP(G71,'Grades '!$G$3:$H$102,2,FALSE),D71="us quarter percentage",VLOOKUP(G71,'Grades '!$E$3:$F$102,2,FALSE),D71="canadian quarter percentage",VLOOKUP(G71,'Grades '!$I$3:$J$102,2,FALSE),D71="canadian semester percentage",VLOOKUP(G71,'Grades '!$K$3:$L$102,2,FALSE)))</f>
        <v/>
      </c>
      <c r="I71" s="9" t="str">
        <f t="shared" si="38"/>
        <v/>
      </c>
      <c r="J71" s="10" t="str">
        <f t="shared" si="27"/>
        <v/>
      </c>
      <c r="K71" s="11" t="str">
        <f t="shared" si="21"/>
        <v/>
      </c>
      <c r="L71" s="11" t="str">
        <f t="shared" si="37"/>
        <v/>
      </c>
      <c r="M71" s="11" t="str">
        <f>IF($T70=0,SUM(I$2:I69),"")</f>
        <v/>
      </c>
      <c r="N71" s="11" t="str">
        <f>IF($T70=0,SUM(J$2:J71),"")</f>
        <v/>
      </c>
      <c r="O71" s="18" t="str">
        <f t="shared" si="22"/>
        <v/>
      </c>
      <c r="P71" s="29" t="str">
        <f>IF(OR(ISBLANK(B71),ISBLANK(C71)),"",VLOOKUP(B71&amp;C71,'Grades '!Q$2:R$285,2,FALSE))</f>
        <v/>
      </c>
      <c r="Q71" s="9" t="str">
        <f t="shared" si="28"/>
        <v/>
      </c>
      <c r="R71" s="9" t="str">
        <f t="shared" si="29"/>
        <v/>
      </c>
      <c r="S71" s="9" t="str">
        <f t="shared" si="30"/>
        <v/>
      </c>
      <c r="T71" s="16" t="str">
        <f t="shared" si="31"/>
        <v/>
      </c>
      <c r="U71" s="10" t="str">
        <f t="shared" si="23"/>
        <v/>
      </c>
      <c r="V71" s="10" t="str">
        <f>IF($T70=0,SUM(I$2:I69),IF(OR(E71="",I71="",I71="No Credits Listed"),"",IF($Q71&gt;1,"",SUMIF($P:$P,$P71,$I:$I))))</f>
        <v/>
      </c>
      <c r="W71" s="10" t="str">
        <f>IF($T70=0,SUM(J$2:J69),IF(OR(E71="",J71=""),"",IF($Q71&gt;1,"",SUMIF($P:$P,$P71,$J:$J))))</f>
        <v/>
      </c>
      <c r="X71" s="10" t="str">
        <f t="shared" si="20"/>
        <v/>
      </c>
      <c r="Y71" s="9" t="str">
        <f t="shared" si="24"/>
        <v/>
      </c>
      <c r="Z71" s="10" t="str">
        <f t="shared" si="25"/>
        <v/>
      </c>
      <c r="AA71" s="10" t="str">
        <f t="shared" si="26"/>
        <v/>
      </c>
      <c r="AB71" s="10" t="str">
        <f t="shared" si="32"/>
        <v/>
      </c>
      <c r="AC71" s="17" t="str">
        <f t="shared" si="33"/>
        <v/>
      </c>
      <c r="AD71" s="18" t="str">
        <f t="shared" si="34"/>
        <v/>
      </c>
      <c r="AE71" s="18" t="str">
        <f t="shared" si="35"/>
        <v/>
      </c>
      <c r="AF71" s="18" t="str">
        <f t="shared" si="36"/>
        <v/>
      </c>
    </row>
    <row r="72" spans="1:32" ht="15.75">
      <c r="A72" s="13"/>
      <c r="B72" s="13"/>
      <c r="C72" s="13"/>
      <c r="D72" s="4"/>
      <c r="E72" s="13"/>
      <c r="F72" s="14"/>
      <c r="G72" s="15"/>
      <c r="H72" s="9" t="str">
        <f>IF(AND(ISBLANK(D72),ISBLANK(E72),ISBLANK(F72),ISBLANK(G72)),"",_xlfn.IFS(ISBLANK(D72),"No Calendar Reported",ISBLANK(G72),"No Grade Reported",D72="quarter",VLOOKUP(G72,'Grades '!$A$3:$B$62,2,FALSE),D72="semester",VLOOKUP(G72,'Grades '!$C$3:$D$62,2,FALSE),D72="us semester percentage",VLOOKUP(G72,'Grades '!$G$3:$H$102,2,FALSE),D72="us quarter percentage",VLOOKUP(G72,'Grades '!$E$3:$F$102,2,FALSE),D72="canadian quarter percentage",VLOOKUP(G72,'Grades '!$I$3:$J$102,2,FALSE),D72="canadian semester percentage",VLOOKUP(G72,'Grades '!$K$3:$L$102,2,FALSE)))</f>
        <v/>
      </c>
      <c r="I72" s="9" t="str">
        <f t="shared" si="38"/>
        <v/>
      </c>
      <c r="J72" s="10" t="str">
        <f t="shared" si="27"/>
        <v/>
      </c>
      <c r="K72" s="11" t="str">
        <f t="shared" si="21"/>
        <v/>
      </c>
      <c r="L72" s="11" t="str">
        <f t="shared" si="37"/>
        <v/>
      </c>
      <c r="M72" s="11" t="str">
        <f>IF($T71=0,SUM(I$2:I70),"")</f>
        <v/>
      </c>
      <c r="N72" s="11" t="str">
        <f>IF($T71=0,SUM(J$2:J72),"")</f>
        <v/>
      </c>
      <c r="O72" s="18" t="str">
        <f t="shared" si="22"/>
        <v/>
      </c>
      <c r="P72" s="29" t="str">
        <f>IF(OR(ISBLANK(B72),ISBLANK(C72)),"",VLOOKUP(B72&amp;C72,'Grades '!Q$2:R$285,2,FALSE))</f>
        <v/>
      </c>
      <c r="Q72" s="9" t="str">
        <f t="shared" si="28"/>
        <v/>
      </c>
      <c r="R72" s="9" t="str">
        <f t="shared" si="29"/>
        <v/>
      </c>
      <c r="S72" s="9" t="str">
        <f t="shared" si="30"/>
        <v/>
      </c>
      <c r="T72" s="16" t="str">
        <f t="shared" si="31"/>
        <v/>
      </c>
      <c r="U72" s="10" t="str">
        <f t="shared" si="23"/>
        <v/>
      </c>
      <c r="V72" s="10" t="str">
        <f>IF($T71=0,SUM(I$2:I70),IF(OR(E72="",I72="",I72="No Credits Listed"),"",IF($Q72&gt;1,"",SUMIF($P:$P,$P72,$I:$I))))</f>
        <v/>
      </c>
      <c r="W72" s="10" t="str">
        <f>IF($T71=0,SUM(J$2:J70),IF(OR(E72="",J72=""),"",IF($Q72&gt;1,"",SUMIF($P:$P,$P72,$J:$J))))</f>
        <v/>
      </c>
      <c r="X72" s="10" t="str">
        <f t="shared" si="20"/>
        <v/>
      </c>
      <c r="Y72" s="9" t="str">
        <f t="shared" si="24"/>
        <v/>
      </c>
      <c r="Z72" s="10" t="str">
        <f t="shared" si="25"/>
        <v/>
      </c>
      <c r="AA72" s="10" t="str">
        <f t="shared" si="26"/>
        <v/>
      </c>
      <c r="AB72" s="10" t="str">
        <f t="shared" si="32"/>
        <v/>
      </c>
      <c r="AC72" s="17" t="str">
        <f t="shared" si="33"/>
        <v/>
      </c>
      <c r="AD72" s="18" t="str">
        <f t="shared" si="34"/>
        <v/>
      </c>
      <c r="AE72" s="18" t="str">
        <f t="shared" si="35"/>
        <v/>
      </c>
      <c r="AF72" s="18" t="str">
        <f t="shared" si="36"/>
        <v/>
      </c>
    </row>
    <row r="73" spans="1:32" ht="15.75">
      <c r="A73" s="13"/>
      <c r="B73" s="13"/>
      <c r="C73" s="13"/>
      <c r="D73" s="4"/>
      <c r="E73" s="13"/>
      <c r="F73" s="14"/>
      <c r="G73" s="15"/>
      <c r="H73" s="9" t="str">
        <f>IF(AND(ISBLANK(D73),ISBLANK(E73),ISBLANK(F73),ISBLANK(G73)),"",_xlfn.IFS(ISBLANK(D73),"No Calendar Reported",ISBLANK(G73),"No Grade Reported",D73="quarter",VLOOKUP(G73,'Grades '!$A$3:$B$62,2,FALSE),D73="semester",VLOOKUP(G73,'Grades '!$C$3:$D$62,2,FALSE),D73="us semester percentage",VLOOKUP(G73,'Grades '!$G$3:$H$102,2,FALSE),D73="us quarter percentage",VLOOKUP(G73,'Grades '!$E$3:$F$102,2,FALSE),D73="canadian quarter percentage",VLOOKUP(G73,'Grades '!$I$3:$J$102,2,FALSE),D73="canadian semester percentage",VLOOKUP(G73,'Grades '!$K$3:$L$102,2,FALSE)))</f>
        <v/>
      </c>
      <c r="I73" s="9" t="str">
        <f t="shared" si="38"/>
        <v/>
      </c>
      <c r="J73" s="10" t="str">
        <f t="shared" si="27"/>
        <v/>
      </c>
      <c r="K73" s="11" t="str">
        <f t="shared" si="21"/>
        <v/>
      </c>
      <c r="L73" s="11" t="str">
        <f t="shared" si="37"/>
        <v/>
      </c>
      <c r="M73" s="11" t="str">
        <f>IF($T72=0,SUM(I$2:I71),"")</f>
        <v/>
      </c>
      <c r="N73" s="11" t="str">
        <f>IF($T72=0,SUM(J$2:J73),"")</f>
        <v/>
      </c>
      <c r="O73" s="18" t="str">
        <f t="shared" si="22"/>
        <v/>
      </c>
      <c r="P73" s="29" t="str">
        <f>IF(OR(ISBLANK(B73),ISBLANK(C73)),"",VLOOKUP(B73&amp;C73,'Grades '!Q$2:R$285,2,FALSE))</f>
        <v/>
      </c>
      <c r="Q73" s="9" t="str">
        <f t="shared" si="28"/>
        <v/>
      </c>
      <c r="R73" s="9" t="str">
        <f t="shared" si="29"/>
        <v/>
      </c>
      <c r="S73" s="9" t="str">
        <f t="shared" si="30"/>
        <v/>
      </c>
      <c r="T73" s="16" t="str">
        <f t="shared" si="31"/>
        <v/>
      </c>
      <c r="U73" s="10" t="str">
        <f t="shared" si="23"/>
        <v/>
      </c>
      <c r="V73" s="10" t="str">
        <f>IF($T72=0,SUM(I$2:I71),IF(OR(E73="",I73="",I73="No Credits Listed"),"",IF($Q73&gt;1,"",SUMIF($P:$P,$P73,$I:$I))))</f>
        <v/>
      </c>
      <c r="W73" s="10" t="str">
        <f>IF($T72=0,SUM(J$2:J71),IF(OR(E73="",J73=""),"",IF($Q73&gt;1,"",SUMIF($P:$P,$P73,$J:$J))))</f>
        <v/>
      </c>
      <c r="X73" s="10" t="str">
        <f t="shared" ref="X73:X136" si="39">IF(OR(V73="",W73=""),"",IF($T72=0,W73/V73,IF($Q73&gt;1,"",W73/V73)))</f>
        <v/>
      </c>
      <c r="Y73" s="9" t="str">
        <f t="shared" si="24"/>
        <v/>
      </c>
      <c r="Z73" s="10" t="str">
        <f t="shared" si="25"/>
        <v/>
      </c>
      <c r="AA73" s="10" t="str">
        <f t="shared" si="26"/>
        <v/>
      </c>
      <c r="AB73" s="10" t="str">
        <f t="shared" si="32"/>
        <v/>
      </c>
      <c r="AC73" s="17" t="str">
        <f t="shared" si="33"/>
        <v/>
      </c>
      <c r="AD73" s="18" t="str">
        <f t="shared" si="34"/>
        <v/>
      </c>
      <c r="AE73" s="18" t="str">
        <f t="shared" si="35"/>
        <v/>
      </c>
      <c r="AF73" s="18" t="str">
        <f t="shared" si="36"/>
        <v/>
      </c>
    </row>
    <row r="74" spans="1:32" ht="15.75">
      <c r="A74" s="13"/>
      <c r="B74" s="13"/>
      <c r="C74" s="13"/>
      <c r="D74" s="4"/>
      <c r="E74" s="13"/>
      <c r="F74" s="14"/>
      <c r="G74" s="15"/>
      <c r="H74" s="9" t="str">
        <f>IF(AND(ISBLANK(D74),ISBLANK(E74),ISBLANK(F74),ISBLANK(G74)),"",_xlfn.IFS(ISBLANK(D74),"No Calendar Reported",ISBLANK(G74),"No Grade Reported",D74="quarter",VLOOKUP(G74,'Grades '!$A$3:$B$62,2,FALSE),D74="semester",VLOOKUP(G74,'Grades '!$C$3:$D$62,2,FALSE),D74="us semester percentage",VLOOKUP(G74,'Grades '!$G$3:$H$102,2,FALSE),D74="us quarter percentage",VLOOKUP(G74,'Grades '!$E$3:$F$102,2,FALSE),D74="canadian quarter percentage",VLOOKUP(G74,'Grades '!$I$3:$J$102,2,FALSE),D74="canadian semester percentage",VLOOKUP(G74,'Grades '!$K$3:$L$102,2,FALSE)))</f>
        <v/>
      </c>
      <c r="I74" s="9" t="str">
        <f t="shared" si="38"/>
        <v/>
      </c>
      <c r="J74" s="10" t="str">
        <f t="shared" si="27"/>
        <v/>
      </c>
      <c r="K74" s="11" t="str">
        <f t="shared" si="21"/>
        <v/>
      </c>
      <c r="L74" s="11" t="str">
        <f t="shared" si="37"/>
        <v/>
      </c>
      <c r="M74" s="11" t="str">
        <f>IF($T73=0,SUM(I$2:I72),"")</f>
        <v/>
      </c>
      <c r="N74" s="11" t="str">
        <f>IF($T73=0,SUM(J$2:J74),"")</f>
        <v/>
      </c>
      <c r="O74" s="18" t="str">
        <f t="shared" si="22"/>
        <v/>
      </c>
      <c r="P74" s="29" t="str">
        <f>IF(OR(ISBLANK(B74),ISBLANK(C74)),"",VLOOKUP(B74&amp;C74,'Grades '!Q$2:R$285,2,FALSE))</f>
        <v/>
      </c>
      <c r="Q74" s="9" t="str">
        <f t="shared" si="28"/>
        <v/>
      </c>
      <c r="R74" s="9" t="str">
        <f t="shared" si="29"/>
        <v/>
      </c>
      <c r="S74" s="9" t="str">
        <f t="shared" si="30"/>
        <v/>
      </c>
      <c r="T74" s="16" t="str">
        <f t="shared" si="31"/>
        <v/>
      </c>
      <c r="U74" s="10" t="str">
        <f t="shared" si="23"/>
        <v/>
      </c>
      <c r="V74" s="10" t="str">
        <f>IF($T73=0,SUM(I$2:I72),IF(OR(E74="",I74="",I74="No Credits Listed"),"",IF($Q74&gt;1,"",SUMIF($P:$P,$P74,$I:$I))))</f>
        <v/>
      </c>
      <c r="W74" s="10" t="str">
        <f>IF($T73=0,SUM(J$2:J72),IF(OR(E74="",J74=""),"",IF($Q74&gt;1,"",SUMIF($P:$P,$P74,$J:$J))))</f>
        <v/>
      </c>
      <c r="X74" s="10" t="str">
        <f t="shared" si="39"/>
        <v/>
      </c>
      <c r="Y74" s="9" t="str">
        <f t="shared" si="24"/>
        <v/>
      </c>
      <c r="Z74" s="10" t="str">
        <f t="shared" si="25"/>
        <v/>
      </c>
      <c r="AA74" s="10" t="str">
        <f t="shared" si="26"/>
        <v/>
      </c>
      <c r="AB74" s="10" t="str">
        <f t="shared" si="32"/>
        <v/>
      </c>
      <c r="AC74" s="17" t="str">
        <f t="shared" si="33"/>
        <v/>
      </c>
      <c r="AD74" s="18" t="str">
        <f t="shared" si="34"/>
        <v/>
      </c>
      <c r="AE74" s="18" t="str">
        <f t="shared" si="35"/>
        <v/>
      </c>
      <c r="AF74" s="18" t="str">
        <f t="shared" si="36"/>
        <v/>
      </c>
    </row>
    <row r="75" spans="1:32" ht="15.75">
      <c r="A75" s="13"/>
      <c r="B75" s="13"/>
      <c r="C75" s="13"/>
      <c r="D75" s="4"/>
      <c r="E75" s="13"/>
      <c r="F75" s="14"/>
      <c r="G75" s="15"/>
      <c r="H75" s="9" t="str">
        <f>IF(AND(ISBLANK(D75),ISBLANK(E75),ISBLANK(F75),ISBLANK(G75)),"",_xlfn.IFS(ISBLANK(D75),"No Calendar Reported",ISBLANK(G75),"No Grade Reported",D75="quarter",VLOOKUP(G75,'Grades '!$A$3:$B$62,2,FALSE),D75="semester",VLOOKUP(G75,'Grades '!$C$3:$D$62,2,FALSE),D75="us semester percentage",VLOOKUP(G75,'Grades '!$G$3:$H$102,2,FALSE),D75="us quarter percentage",VLOOKUP(G75,'Grades '!$E$3:$F$102,2,FALSE),D75="canadian quarter percentage",VLOOKUP(G75,'Grades '!$I$3:$J$102,2,FALSE),D75="canadian semester percentage",VLOOKUP(G75,'Grades '!$K$3:$L$102,2,FALSE)))</f>
        <v/>
      </c>
      <c r="I75" s="9" t="str">
        <f t="shared" si="38"/>
        <v/>
      </c>
      <c r="J75" s="10" t="str">
        <f t="shared" si="27"/>
        <v/>
      </c>
      <c r="K75" s="11" t="str">
        <f t="shared" si="21"/>
        <v/>
      </c>
      <c r="L75" s="11" t="str">
        <f t="shared" si="37"/>
        <v/>
      </c>
      <c r="M75" s="11" t="str">
        <f>IF($T74=0,SUM(I$2:I73),"")</f>
        <v/>
      </c>
      <c r="N75" s="11" t="str">
        <f>IF($T74=0,SUM(J$2:J75),"")</f>
        <v/>
      </c>
      <c r="O75" s="18" t="str">
        <f t="shared" si="22"/>
        <v/>
      </c>
      <c r="P75" s="29" t="str">
        <f>IF(OR(ISBLANK(B75),ISBLANK(C75)),"",VLOOKUP(B75&amp;C75,'Grades '!Q$2:R$285,2,FALSE))</f>
        <v/>
      </c>
      <c r="Q75" s="9" t="str">
        <f t="shared" si="28"/>
        <v/>
      </c>
      <c r="R75" s="9" t="str">
        <f t="shared" si="29"/>
        <v/>
      </c>
      <c r="S75" s="9" t="str">
        <f t="shared" si="30"/>
        <v/>
      </c>
      <c r="T75" s="16" t="str">
        <f t="shared" si="31"/>
        <v/>
      </c>
      <c r="U75" s="10" t="str">
        <f t="shared" si="23"/>
        <v/>
      </c>
      <c r="V75" s="10" t="str">
        <f>IF($T74=0,SUM(I$2:I73),IF(OR(E75="",I75="",I75="No Credits Listed"),"",IF($Q75&gt;1,"",SUMIF($P:$P,$P75,$I:$I))))</f>
        <v/>
      </c>
      <c r="W75" s="10" t="str">
        <f>IF($T74=0,SUM(J$2:J73),IF(OR(E75="",J75=""),"",IF($Q75&gt;1,"",SUMIF($P:$P,$P75,$J:$J))))</f>
        <v/>
      </c>
      <c r="X75" s="10" t="str">
        <f t="shared" si="39"/>
        <v/>
      </c>
      <c r="Y75" s="9" t="str">
        <f t="shared" si="24"/>
        <v/>
      </c>
      <c r="Z75" s="10" t="str">
        <f t="shared" si="25"/>
        <v/>
      </c>
      <c r="AA75" s="10" t="str">
        <f t="shared" si="26"/>
        <v/>
      </c>
      <c r="AB75" s="10" t="str">
        <f t="shared" si="32"/>
        <v/>
      </c>
      <c r="AC75" s="17" t="str">
        <f t="shared" si="33"/>
        <v/>
      </c>
      <c r="AD75" s="18" t="str">
        <f t="shared" si="34"/>
        <v/>
      </c>
      <c r="AE75" s="18" t="str">
        <f t="shared" si="35"/>
        <v/>
      </c>
      <c r="AF75" s="18" t="str">
        <f t="shared" si="36"/>
        <v/>
      </c>
    </row>
    <row r="76" spans="1:32" ht="15.75">
      <c r="A76" s="13"/>
      <c r="B76" s="13"/>
      <c r="C76" s="13"/>
      <c r="D76" s="4"/>
      <c r="E76" s="13"/>
      <c r="F76" s="14"/>
      <c r="G76" s="15"/>
      <c r="H76" s="9" t="str">
        <f>IF(AND(ISBLANK(D76),ISBLANK(E76),ISBLANK(F76),ISBLANK(G76)),"",_xlfn.IFS(ISBLANK(D76),"No Calendar Reported",ISBLANK(G76),"No Grade Reported",D76="quarter",VLOOKUP(G76,'Grades '!$A$3:$B$62,2,FALSE),D76="semester",VLOOKUP(G76,'Grades '!$C$3:$D$62,2,FALSE),D76="us semester percentage",VLOOKUP(G76,'Grades '!$G$3:$H$102,2,FALSE),D76="us quarter percentage",VLOOKUP(G76,'Grades '!$E$3:$F$102,2,FALSE),D76="canadian quarter percentage",VLOOKUP(G76,'Grades '!$I$3:$J$102,2,FALSE),D76="canadian semester percentage",VLOOKUP(G76,'Grades '!$K$3:$L$102,2,FALSE)))</f>
        <v/>
      </c>
      <c r="I76" s="9" t="str">
        <f t="shared" si="38"/>
        <v/>
      </c>
      <c r="J76" s="10" t="str">
        <f t="shared" si="27"/>
        <v/>
      </c>
      <c r="K76" s="11" t="str">
        <f t="shared" si="21"/>
        <v/>
      </c>
      <c r="L76" s="11" t="str">
        <f t="shared" si="37"/>
        <v/>
      </c>
      <c r="M76" s="11" t="str">
        <f>IF($T75=0,SUM(I$2:I74),"")</f>
        <v/>
      </c>
      <c r="N76" s="11" t="str">
        <f>IF($T75=0,SUM(J$2:J76),"")</f>
        <v/>
      </c>
      <c r="O76" s="18" t="str">
        <f t="shared" si="22"/>
        <v/>
      </c>
      <c r="P76" s="29" t="str">
        <f>IF(OR(ISBLANK(B76),ISBLANK(C76)),"",VLOOKUP(B76&amp;C76,'Grades '!Q$2:R$285,2,FALSE))</f>
        <v/>
      </c>
      <c r="Q76" s="9" t="str">
        <f t="shared" si="28"/>
        <v/>
      </c>
      <c r="R76" s="9" t="str">
        <f t="shared" si="29"/>
        <v/>
      </c>
      <c r="S76" s="9" t="str">
        <f t="shared" si="30"/>
        <v/>
      </c>
      <c r="T76" s="16" t="str">
        <f t="shared" si="31"/>
        <v/>
      </c>
      <c r="U76" s="10" t="str">
        <f t="shared" si="23"/>
        <v/>
      </c>
      <c r="V76" s="10" t="str">
        <f>IF($T75=0,SUM(I$2:I74),IF(OR(E76="",I76="",I76="No Credits Listed"),"",IF($Q76&gt;1,"",SUMIF($P:$P,$P76,$I:$I))))</f>
        <v/>
      </c>
      <c r="W76" s="10" t="str">
        <f>IF($T75=0,SUM(J$2:J74),IF(OR(E76="",J76=""),"",IF($Q76&gt;1,"",SUMIF($P:$P,$P76,$J:$J))))</f>
        <v/>
      </c>
      <c r="X76" s="10" t="str">
        <f t="shared" si="39"/>
        <v/>
      </c>
      <c r="Y76" s="9" t="str">
        <f t="shared" si="24"/>
        <v/>
      </c>
      <c r="Z76" s="10" t="str">
        <f t="shared" si="25"/>
        <v/>
      </c>
      <c r="AA76" s="10" t="str">
        <f t="shared" si="26"/>
        <v/>
      </c>
      <c r="AB76" s="10" t="str">
        <f t="shared" si="32"/>
        <v/>
      </c>
      <c r="AC76" s="17" t="str">
        <f t="shared" si="33"/>
        <v/>
      </c>
      <c r="AD76" s="18" t="str">
        <f t="shared" si="34"/>
        <v/>
      </c>
      <c r="AE76" s="18" t="str">
        <f t="shared" si="35"/>
        <v/>
      </c>
      <c r="AF76" s="18" t="str">
        <f t="shared" si="36"/>
        <v/>
      </c>
    </row>
    <row r="77" spans="1:32" ht="15.75">
      <c r="A77" s="13"/>
      <c r="B77" s="13"/>
      <c r="C77" s="13"/>
      <c r="D77" s="4"/>
      <c r="E77" s="13"/>
      <c r="F77" s="14"/>
      <c r="G77" s="15"/>
      <c r="H77" s="9" t="str">
        <f>IF(AND(ISBLANK(D77),ISBLANK(E77),ISBLANK(F77),ISBLANK(G77)),"",_xlfn.IFS(ISBLANK(D77),"No Calendar Reported",ISBLANK(G77),"No Grade Reported",D77="quarter",VLOOKUP(G77,'Grades '!$A$3:$B$62,2,FALSE),D77="semester",VLOOKUP(G77,'Grades '!$C$3:$D$62,2,FALSE),D77="us semester percentage",VLOOKUP(G77,'Grades '!$G$3:$H$102,2,FALSE),D77="us quarter percentage",VLOOKUP(G77,'Grades '!$E$3:$F$102,2,FALSE),D77="canadian quarter percentage",VLOOKUP(G77,'Grades '!$I$3:$J$102,2,FALSE),D77="canadian semester percentage",VLOOKUP(G77,'Grades '!$K$3:$L$102,2,FALSE)))</f>
        <v/>
      </c>
      <c r="I77" s="9" t="str">
        <f t="shared" si="38"/>
        <v/>
      </c>
      <c r="J77" s="10" t="str">
        <f t="shared" si="27"/>
        <v/>
      </c>
      <c r="K77" s="11" t="str">
        <f t="shared" si="21"/>
        <v/>
      </c>
      <c r="L77" s="11" t="str">
        <f t="shared" si="37"/>
        <v/>
      </c>
      <c r="M77" s="11" t="str">
        <f>IF($T76=0,SUM(I$2:I75),"")</f>
        <v/>
      </c>
      <c r="N77" s="11" t="str">
        <f>IF($T76=0,SUM(J$2:J77),"")</f>
        <v/>
      </c>
      <c r="O77" s="18" t="str">
        <f t="shared" si="22"/>
        <v/>
      </c>
      <c r="P77" s="29" t="str">
        <f>IF(OR(ISBLANK(B77),ISBLANK(C77)),"",VLOOKUP(B77&amp;C77,'Grades '!Q$2:R$285,2,FALSE))</f>
        <v/>
      </c>
      <c r="Q77" s="9" t="str">
        <f t="shared" si="28"/>
        <v/>
      </c>
      <c r="R77" s="9" t="str">
        <f t="shared" si="29"/>
        <v/>
      </c>
      <c r="S77" s="9" t="str">
        <f t="shared" si="30"/>
        <v/>
      </c>
      <c r="T77" s="16" t="str">
        <f t="shared" si="31"/>
        <v/>
      </c>
      <c r="U77" s="10" t="str">
        <f t="shared" si="23"/>
        <v/>
      </c>
      <c r="V77" s="10" t="str">
        <f>IF($T76=0,SUM(I$2:I75),IF(OR(E77="",I77="",I77="No Credits Listed"),"",IF($Q77&gt;1,"",SUMIF($P:$P,$P77,$I:$I))))</f>
        <v/>
      </c>
      <c r="W77" s="10" t="str">
        <f>IF($T76=0,SUM(J$2:J75),IF(OR(E77="",J77=""),"",IF($Q77&gt;1,"",SUMIF($P:$P,$P77,$J:$J))))</f>
        <v/>
      </c>
      <c r="X77" s="10" t="str">
        <f t="shared" si="39"/>
        <v/>
      </c>
      <c r="Y77" s="9" t="str">
        <f t="shared" si="24"/>
        <v/>
      </c>
      <c r="Z77" s="10" t="str">
        <f t="shared" si="25"/>
        <v/>
      </c>
      <c r="AA77" s="10" t="str">
        <f t="shared" si="26"/>
        <v/>
      </c>
      <c r="AB77" s="10" t="str">
        <f t="shared" si="32"/>
        <v/>
      </c>
      <c r="AC77" s="17" t="str">
        <f t="shared" si="33"/>
        <v/>
      </c>
      <c r="AD77" s="18" t="str">
        <f t="shared" si="34"/>
        <v/>
      </c>
      <c r="AE77" s="18" t="str">
        <f t="shared" si="35"/>
        <v/>
      </c>
      <c r="AF77" s="18" t="str">
        <f t="shared" si="36"/>
        <v/>
      </c>
    </row>
    <row r="78" spans="1:32" ht="15.75">
      <c r="A78" s="13"/>
      <c r="B78" s="13"/>
      <c r="C78" s="13"/>
      <c r="D78" s="4"/>
      <c r="E78" s="13"/>
      <c r="F78" s="14"/>
      <c r="G78" s="15"/>
      <c r="H78" s="9" t="str">
        <f>IF(AND(ISBLANK(D78),ISBLANK(E78),ISBLANK(F78),ISBLANK(G78)),"",_xlfn.IFS(ISBLANK(D78),"No Calendar Reported",ISBLANK(G78),"No Grade Reported",D78="quarter",VLOOKUP(G78,'Grades '!$A$3:$B$62,2,FALSE),D78="semester",VLOOKUP(G78,'Grades '!$C$3:$D$62,2,FALSE),D78="us semester percentage",VLOOKUP(G78,'Grades '!$G$3:$H$102,2,FALSE),D78="us quarter percentage",VLOOKUP(G78,'Grades '!$E$3:$F$102,2,FALSE),D78="canadian quarter percentage",VLOOKUP(G78,'Grades '!$I$3:$J$102,2,FALSE),D78="canadian semester percentage",VLOOKUP(G78,'Grades '!$K$3:$L$102,2,FALSE)))</f>
        <v/>
      </c>
      <c r="I78" s="9" t="str">
        <f t="shared" si="38"/>
        <v/>
      </c>
      <c r="J78" s="10" t="str">
        <f t="shared" si="27"/>
        <v/>
      </c>
      <c r="K78" s="11" t="str">
        <f t="shared" ref="K78:K141" si="40">IFERROR(IF(OR(ISBLANK(D78),ISBLANK(F78),ISBLANK(G78)),"",IF(E78="","No Course Title Reported",J78/I78)),"")</f>
        <v/>
      </c>
      <c r="L78" s="11" t="str">
        <f t="shared" si="37"/>
        <v/>
      </c>
      <c r="M78" s="11" t="str">
        <f>IF($T77=0,SUM(I$2:I76),"")</f>
        <v/>
      </c>
      <c r="N78" s="11" t="str">
        <f>IF($T77=0,SUM(J$2:J78),"")</f>
        <v/>
      </c>
      <c r="O78" s="18" t="str">
        <f t="shared" si="22"/>
        <v/>
      </c>
      <c r="P78" s="29" t="str">
        <f>IF(OR(ISBLANK(B78),ISBLANK(C78)),"",VLOOKUP(B78&amp;C78,'Grades '!Q$2:R$285,2,FALSE))</f>
        <v/>
      </c>
      <c r="Q78" s="9" t="str">
        <f t="shared" si="28"/>
        <v/>
      </c>
      <c r="R78" s="9" t="str">
        <f t="shared" si="29"/>
        <v/>
      </c>
      <c r="S78" s="9" t="str">
        <f t="shared" si="30"/>
        <v/>
      </c>
      <c r="T78" s="16" t="str">
        <f t="shared" si="31"/>
        <v/>
      </c>
      <c r="U78" s="10" t="str">
        <f t="shared" si="23"/>
        <v/>
      </c>
      <c r="V78" s="10" t="str">
        <f>IF($T77=0,SUM(I$2:I76),IF(OR(E78="",I78="",I78="No Credits Listed"),"",IF($Q78&gt;1,"",SUMIF($P:$P,$P78,$I:$I))))</f>
        <v/>
      </c>
      <c r="W78" s="10" t="str">
        <f>IF($T77=0,SUM(J$2:J76),IF(OR(E78="",J78=""),"",IF($Q78&gt;1,"",SUMIF($P:$P,$P78,$J:$J))))</f>
        <v/>
      </c>
      <c r="X78" s="10" t="str">
        <f t="shared" si="39"/>
        <v/>
      </c>
      <c r="Y78" s="9" t="str">
        <f t="shared" si="24"/>
        <v/>
      </c>
      <c r="Z78" s="10" t="str">
        <f t="shared" si="25"/>
        <v/>
      </c>
      <c r="AA78" s="10" t="str">
        <f t="shared" si="26"/>
        <v/>
      </c>
      <c r="AB78" s="10" t="str">
        <f t="shared" si="32"/>
        <v/>
      </c>
      <c r="AC78" s="17" t="str">
        <f t="shared" si="33"/>
        <v/>
      </c>
      <c r="AD78" s="18" t="str">
        <f t="shared" si="34"/>
        <v/>
      </c>
      <c r="AE78" s="18" t="str">
        <f t="shared" si="35"/>
        <v/>
      </c>
      <c r="AF78" s="18" t="str">
        <f t="shared" si="36"/>
        <v/>
      </c>
    </row>
    <row r="79" spans="1:32" ht="15.75">
      <c r="A79" s="13"/>
      <c r="B79" s="13"/>
      <c r="C79" s="13"/>
      <c r="D79" s="4"/>
      <c r="E79" s="13"/>
      <c r="F79" s="14"/>
      <c r="G79" s="15"/>
      <c r="H79" s="9" t="str">
        <f>IF(AND(ISBLANK(D79),ISBLANK(E79),ISBLANK(F79),ISBLANK(G79)),"",_xlfn.IFS(ISBLANK(D79),"No Calendar Reported",ISBLANK(G79),"No Grade Reported",D79="quarter",VLOOKUP(G79,'Grades '!$A$3:$B$62,2,FALSE),D79="semester",VLOOKUP(G79,'Grades '!$C$3:$D$62,2,FALSE),D79="us semester percentage",VLOOKUP(G79,'Grades '!$G$3:$H$102,2,FALSE),D79="us quarter percentage",VLOOKUP(G79,'Grades '!$E$3:$F$102,2,FALSE),D79="canadian quarter percentage",VLOOKUP(G79,'Grades '!$I$3:$J$102,2,FALSE),D79="canadian semester percentage",VLOOKUP(G79,'Grades '!$K$3:$L$102,2,FALSE)))</f>
        <v/>
      </c>
      <c r="I79" s="9" t="str">
        <f t="shared" si="38"/>
        <v/>
      </c>
      <c r="J79" s="10" t="str">
        <f t="shared" si="27"/>
        <v/>
      </c>
      <c r="K79" s="11" t="str">
        <f t="shared" si="40"/>
        <v/>
      </c>
      <c r="L79" s="11" t="str">
        <f t="shared" si="37"/>
        <v/>
      </c>
      <c r="M79" s="11" t="str">
        <f>IF($T78=0,SUM(I$2:I77),"")</f>
        <v/>
      </c>
      <c r="N79" s="11" t="str">
        <f>IF($T78=0,SUM(J$2:J79),"")</f>
        <v/>
      </c>
      <c r="O79" s="18" t="str">
        <f t="shared" si="22"/>
        <v/>
      </c>
      <c r="P79" s="29" t="str">
        <f>IF(OR(ISBLANK(B79),ISBLANK(C79)),"",VLOOKUP(B79&amp;C79,'Grades '!Q$2:R$285,2,FALSE))</f>
        <v/>
      </c>
      <c r="Q79" s="9" t="str">
        <f t="shared" si="28"/>
        <v/>
      </c>
      <c r="R79" s="9" t="str">
        <f t="shared" si="29"/>
        <v/>
      </c>
      <c r="S79" s="9" t="str">
        <f t="shared" si="30"/>
        <v/>
      </c>
      <c r="T79" s="16" t="str">
        <f t="shared" si="31"/>
        <v/>
      </c>
      <c r="U79" s="10" t="str">
        <f t="shared" si="23"/>
        <v/>
      </c>
      <c r="V79" s="10" t="str">
        <f>IF($T78=0,SUM(I$2:I77),IF(OR(E79="",I79="",I79="No Credits Listed"),"",IF($Q79&gt;1,"",SUMIF($P:$P,$P79,$I:$I))))</f>
        <v/>
      </c>
      <c r="W79" s="10" t="str">
        <f>IF($T78=0,SUM(J$2:J77),IF(OR(E79="",J79=""),"",IF($Q79&gt;1,"",SUMIF($P:$P,$P79,$J:$J))))</f>
        <v/>
      </c>
      <c r="X79" s="10" t="str">
        <f t="shared" si="39"/>
        <v/>
      </c>
      <c r="Y79" s="9" t="str">
        <f t="shared" si="24"/>
        <v/>
      </c>
      <c r="Z79" s="10" t="str">
        <f t="shared" si="25"/>
        <v/>
      </c>
      <c r="AA79" s="10" t="str">
        <f t="shared" si="26"/>
        <v/>
      </c>
      <c r="AB79" s="10" t="str">
        <f t="shared" si="32"/>
        <v/>
      </c>
      <c r="AC79" s="17" t="str">
        <f t="shared" si="33"/>
        <v/>
      </c>
      <c r="AD79" s="18" t="str">
        <f t="shared" si="34"/>
        <v/>
      </c>
      <c r="AE79" s="18" t="str">
        <f t="shared" si="35"/>
        <v/>
      </c>
      <c r="AF79" s="18" t="str">
        <f t="shared" si="36"/>
        <v/>
      </c>
    </row>
    <row r="80" spans="1:32" ht="15.75">
      <c r="A80" s="13"/>
      <c r="B80" s="13"/>
      <c r="C80" s="13"/>
      <c r="D80" s="4"/>
      <c r="E80" s="13"/>
      <c r="F80" s="14"/>
      <c r="G80" s="15"/>
      <c r="H80" s="9" t="str">
        <f>IF(AND(ISBLANK(D80),ISBLANK(E80),ISBLANK(F80),ISBLANK(G80)),"",_xlfn.IFS(ISBLANK(D80),"No Calendar Reported",ISBLANK(G80),"No Grade Reported",D80="quarter",VLOOKUP(G80,'Grades '!$A$3:$B$62,2,FALSE),D80="semester",VLOOKUP(G80,'Grades '!$C$3:$D$62,2,FALSE),D80="us semester percentage",VLOOKUP(G80,'Grades '!$G$3:$H$102,2,FALSE),D80="us quarter percentage",VLOOKUP(G80,'Grades '!$E$3:$F$102,2,FALSE),D80="canadian quarter percentage",VLOOKUP(G80,'Grades '!$I$3:$J$102,2,FALSE),D80="canadian semester percentage",VLOOKUP(G80,'Grades '!$K$3:$L$102,2,FALSE)))</f>
        <v/>
      </c>
      <c r="I80" s="9" t="str">
        <f t="shared" si="38"/>
        <v/>
      </c>
      <c r="J80" s="10" t="str">
        <f t="shared" si="27"/>
        <v/>
      </c>
      <c r="K80" s="11" t="str">
        <f t="shared" si="40"/>
        <v/>
      </c>
      <c r="L80" s="11" t="str">
        <f t="shared" si="37"/>
        <v/>
      </c>
      <c r="M80" s="11" t="str">
        <f>IF($T79=0,SUM(I$2:I78),"")</f>
        <v/>
      </c>
      <c r="N80" s="11" t="str">
        <f>IF($T79=0,SUM(J$2:J80),"")</f>
        <v/>
      </c>
      <c r="O80" s="18" t="str">
        <f t="shared" si="22"/>
        <v/>
      </c>
      <c r="P80" s="29" t="str">
        <f>IF(OR(ISBLANK(B80),ISBLANK(C80)),"",VLOOKUP(B80&amp;C80,'Grades '!Q$2:R$285,2,FALSE))</f>
        <v/>
      </c>
      <c r="Q80" s="9" t="str">
        <f t="shared" si="28"/>
        <v/>
      </c>
      <c r="R80" s="9" t="str">
        <f t="shared" si="29"/>
        <v/>
      </c>
      <c r="S80" s="9" t="str">
        <f t="shared" si="30"/>
        <v/>
      </c>
      <c r="T80" s="16" t="str">
        <f t="shared" si="31"/>
        <v/>
      </c>
      <c r="U80" s="10" t="str">
        <f t="shared" si="23"/>
        <v/>
      </c>
      <c r="V80" s="10" t="str">
        <f>IF($T79=0,SUM(I$2:I78),IF(OR(E80="",I80="",I80="No Credits Listed"),"",IF($Q80&gt;1,"",SUMIF($P:$P,$P80,$I:$I))))</f>
        <v/>
      </c>
      <c r="W80" s="10" t="str">
        <f>IF($T79=0,SUM(J$2:J78),IF(OR(E80="",J80=""),"",IF($Q80&gt;1,"",SUMIF($P:$P,$P80,$J:$J))))</f>
        <v/>
      </c>
      <c r="X80" s="10" t="str">
        <f t="shared" si="39"/>
        <v/>
      </c>
      <c r="Y80" s="9" t="str">
        <f t="shared" si="24"/>
        <v/>
      </c>
      <c r="Z80" s="10" t="str">
        <f t="shared" si="25"/>
        <v/>
      </c>
      <c r="AA80" s="10" t="str">
        <f t="shared" si="26"/>
        <v/>
      </c>
      <c r="AB80" s="10" t="str">
        <f t="shared" si="32"/>
        <v/>
      </c>
      <c r="AC80" s="17" t="str">
        <f t="shared" si="33"/>
        <v/>
      </c>
      <c r="AD80" s="18" t="str">
        <f t="shared" si="34"/>
        <v/>
      </c>
      <c r="AE80" s="18" t="str">
        <f t="shared" si="35"/>
        <v/>
      </c>
      <c r="AF80" s="18" t="str">
        <f t="shared" si="36"/>
        <v/>
      </c>
    </row>
    <row r="81" spans="1:32" ht="15.75">
      <c r="A81" s="13"/>
      <c r="B81" s="13"/>
      <c r="C81" s="13"/>
      <c r="D81" s="4"/>
      <c r="E81" s="13"/>
      <c r="F81" s="14"/>
      <c r="G81" s="15"/>
      <c r="H81" s="9" t="str">
        <f>IF(AND(ISBLANK(D81),ISBLANK(E81),ISBLANK(F81),ISBLANK(G81)),"",_xlfn.IFS(ISBLANK(D81),"No Calendar Reported",ISBLANK(G81),"No Grade Reported",D81="quarter",VLOOKUP(G81,'Grades '!$A$3:$B$62,2,FALSE),D81="semester",VLOOKUP(G81,'Grades '!$C$3:$D$62,2,FALSE),D81="us semester percentage",VLOOKUP(G81,'Grades '!$G$3:$H$102,2,FALSE),D81="us quarter percentage",VLOOKUP(G81,'Grades '!$E$3:$F$102,2,FALSE),D81="canadian quarter percentage",VLOOKUP(G81,'Grades '!$I$3:$J$102,2,FALSE),D81="canadian semester percentage",VLOOKUP(G81,'Grades '!$K$3:$L$102,2,FALSE)))</f>
        <v/>
      </c>
      <c r="I81" s="9" t="str">
        <f t="shared" si="38"/>
        <v/>
      </c>
      <c r="J81" s="10" t="str">
        <f t="shared" si="27"/>
        <v/>
      </c>
      <c r="K81" s="11" t="str">
        <f t="shared" si="40"/>
        <v/>
      </c>
      <c r="L81" s="11" t="str">
        <f t="shared" si="37"/>
        <v/>
      </c>
      <c r="M81" s="11" t="str">
        <f>IF($T80=0,SUM(I$2:I79),"")</f>
        <v/>
      </c>
      <c r="N81" s="11" t="str">
        <f>IF($T80=0,SUM(J$2:J81),"")</f>
        <v/>
      </c>
      <c r="O81" s="18" t="str">
        <f t="shared" si="22"/>
        <v/>
      </c>
      <c r="P81" s="29" t="str">
        <f>IF(OR(ISBLANK(B81),ISBLANK(C81)),"",VLOOKUP(B81&amp;C81,'Grades '!Q$2:R$285,2,FALSE))</f>
        <v/>
      </c>
      <c r="Q81" s="9" t="str">
        <f t="shared" si="28"/>
        <v/>
      </c>
      <c r="R81" s="9" t="str">
        <f t="shared" si="29"/>
        <v/>
      </c>
      <c r="S81" s="9" t="str">
        <f t="shared" si="30"/>
        <v/>
      </c>
      <c r="T81" s="16" t="str">
        <f t="shared" si="31"/>
        <v/>
      </c>
      <c r="U81" s="10" t="str">
        <f t="shared" si="23"/>
        <v/>
      </c>
      <c r="V81" s="10" t="str">
        <f>IF($T80=0,SUM(I$2:I79),IF(OR(E81="",I81="",I81="No Credits Listed"),"",IF($Q81&gt;1,"",SUMIF($P:$P,$P81,$I:$I))))</f>
        <v/>
      </c>
      <c r="W81" s="10" t="str">
        <f>IF($T80=0,SUM(J$2:J79),IF(OR(E81="",J81=""),"",IF($Q81&gt;1,"",SUMIF($P:$P,$P81,$J:$J))))</f>
        <v/>
      </c>
      <c r="X81" s="10" t="str">
        <f t="shared" si="39"/>
        <v/>
      </c>
      <c r="Y81" s="9" t="str">
        <f t="shared" si="24"/>
        <v/>
      </c>
      <c r="Z81" s="10" t="str">
        <f t="shared" si="25"/>
        <v/>
      </c>
      <c r="AA81" s="10" t="str">
        <f t="shared" si="26"/>
        <v/>
      </c>
      <c r="AB81" s="10" t="str">
        <f t="shared" si="32"/>
        <v/>
      </c>
      <c r="AC81" s="17" t="str">
        <f t="shared" si="33"/>
        <v/>
      </c>
      <c r="AD81" s="18" t="str">
        <f t="shared" si="34"/>
        <v/>
      </c>
      <c r="AE81" s="18" t="str">
        <f t="shared" si="35"/>
        <v/>
      </c>
      <c r="AF81" s="18" t="str">
        <f t="shared" si="36"/>
        <v/>
      </c>
    </row>
    <row r="82" spans="1:32" ht="15.75">
      <c r="A82" s="13"/>
      <c r="B82" s="13"/>
      <c r="C82" s="13"/>
      <c r="D82" s="4"/>
      <c r="E82" s="13"/>
      <c r="F82" s="14"/>
      <c r="G82" s="15"/>
      <c r="H82" s="9" t="str">
        <f>IF(AND(ISBLANK(D82),ISBLANK(E82),ISBLANK(F82),ISBLANK(G82)),"",_xlfn.IFS(ISBLANK(D82),"No Calendar Reported",ISBLANK(G82),"No Grade Reported",D82="quarter",VLOOKUP(G82,'Grades '!$A$3:$B$62,2,FALSE),D82="semester",VLOOKUP(G82,'Grades '!$C$3:$D$62,2,FALSE),D82="us semester percentage",VLOOKUP(G82,'Grades '!$G$3:$H$102,2,FALSE),D82="us quarter percentage",VLOOKUP(G82,'Grades '!$E$3:$F$102,2,FALSE),D82="canadian quarter percentage",VLOOKUP(G82,'Grades '!$I$3:$J$102,2,FALSE),D82="canadian semester percentage",VLOOKUP(G82,'Grades '!$K$3:$L$102,2,FALSE)))</f>
        <v/>
      </c>
      <c r="I82" s="9" t="str">
        <f t="shared" si="38"/>
        <v/>
      </c>
      <c r="J82" s="10" t="str">
        <f t="shared" si="27"/>
        <v/>
      </c>
      <c r="K82" s="11" t="str">
        <f t="shared" si="40"/>
        <v/>
      </c>
      <c r="L82" s="11" t="str">
        <f t="shared" si="37"/>
        <v/>
      </c>
      <c r="M82" s="11" t="str">
        <f>IF($T81=0,SUM(I$2:I80),"")</f>
        <v/>
      </c>
      <c r="N82" s="11" t="str">
        <f>IF($T81=0,SUM(J$2:J82),"")</f>
        <v/>
      </c>
      <c r="O82" s="18" t="str">
        <f t="shared" si="22"/>
        <v/>
      </c>
      <c r="P82" s="29" t="str">
        <f>IF(OR(ISBLANK(B82),ISBLANK(C82)),"",VLOOKUP(B82&amp;C82,'Grades '!Q$2:R$285,2,FALSE))</f>
        <v/>
      </c>
      <c r="Q82" s="9" t="str">
        <f t="shared" si="28"/>
        <v/>
      </c>
      <c r="R82" s="9" t="str">
        <f t="shared" si="29"/>
        <v/>
      </c>
      <c r="S82" s="9" t="str">
        <f t="shared" si="30"/>
        <v/>
      </c>
      <c r="T82" s="16" t="str">
        <f t="shared" si="31"/>
        <v/>
      </c>
      <c r="U82" s="10" t="str">
        <f t="shared" si="23"/>
        <v/>
      </c>
      <c r="V82" s="10" t="str">
        <f>IF($T81=0,SUM(I$2:I80),IF(OR(E82="",I82="",I82="No Credits Listed"),"",IF($Q82&gt;1,"",SUMIF($P:$P,$P82,$I:$I))))</f>
        <v/>
      </c>
      <c r="W82" s="10" t="str">
        <f>IF($T81=0,SUM(J$2:J80),IF(OR(E82="",J82=""),"",IF($Q82&gt;1,"",SUMIF($P:$P,$P82,$J:$J))))</f>
        <v/>
      </c>
      <c r="X82" s="10" t="str">
        <f t="shared" si="39"/>
        <v/>
      </c>
      <c r="Y82" s="9" t="str">
        <f t="shared" si="24"/>
        <v/>
      </c>
      <c r="Z82" s="10" t="str">
        <f t="shared" si="25"/>
        <v/>
      </c>
      <c r="AA82" s="10" t="str">
        <f t="shared" si="26"/>
        <v/>
      </c>
      <c r="AB82" s="10" t="str">
        <f t="shared" si="32"/>
        <v/>
      </c>
      <c r="AC82" s="17" t="str">
        <f t="shared" si="33"/>
        <v/>
      </c>
      <c r="AD82" s="18" t="str">
        <f t="shared" si="34"/>
        <v/>
      </c>
      <c r="AE82" s="18" t="str">
        <f t="shared" si="35"/>
        <v/>
      </c>
      <c r="AF82" s="18" t="str">
        <f t="shared" si="36"/>
        <v/>
      </c>
    </row>
    <row r="83" spans="1:32" ht="15.75">
      <c r="A83" s="13"/>
      <c r="B83" s="13"/>
      <c r="C83" s="13"/>
      <c r="D83" s="4"/>
      <c r="E83" s="13"/>
      <c r="F83" s="14"/>
      <c r="G83" s="15"/>
      <c r="H83" s="9" t="str">
        <f>IF(AND(ISBLANK(D83),ISBLANK(E83),ISBLANK(F83),ISBLANK(G83)),"",_xlfn.IFS(ISBLANK(D83),"No Calendar Reported",ISBLANK(G83),"No Grade Reported",D83="quarter",VLOOKUP(G83,'Grades '!$A$3:$B$62,2,FALSE),D83="semester",VLOOKUP(G83,'Grades '!$C$3:$D$62,2,FALSE),D83="us semester percentage",VLOOKUP(G83,'Grades '!$G$3:$H$102,2,FALSE),D83="us quarter percentage",VLOOKUP(G83,'Grades '!$E$3:$F$102,2,FALSE),D83="canadian quarter percentage",VLOOKUP(G83,'Grades '!$I$3:$J$102,2,FALSE),D83="canadian semester percentage",VLOOKUP(G83,'Grades '!$K$3:$L$102,2,FALSE)))</f>
        <v/>
      </c>
      <c r="I83" s="9" t="str">
        <f t="shared" si="38"/>
        <v/>
      </c>
      <c r="J83" s="10" t="str">
        <f t="shared" si="27"/>
        <v/>
      </c>
      <c r="K83" s="11" t="str">
        <f t="shared" si="40"/>
        <v/>
      </c>
      <c r="L83" s="11" t="str">
        <f t="shared" si="37"/>
        <v/>
      </c>
      <c r="M83" s="11" t="str">
        <f>IF($T82=0,SUM(I$2:I81),"")</f>
        <v/>
      </c>
      <c r="N83" s="11" t="str">
        <f>IF($T82=0,SUM(J$2:J83),"")</f>
        <v/>
      </c>
      <c r="O83" s="18" t="str">
        <f t="shared" si="22"/>
        <v/>
      </c>
      <c r="P83" s="29" t="str">
        <f>IF(OR(ISBLANK(B83),ISBLANK(C83)),"",VLOOKUP(B83&amp;C83,'Grades '!Q$2:R$285,2,FALSE))</f>
        <v/>
      </c>
      <c r="Q83" s="9" t="str">
        <f t="shared" si="28"/>
        <v/>
      </c>
      <c r="R83" s="9" t="str">
        <f t="shared" si="29"/>
        <v/>
      </c>
      <c r="S83" s="9" t="str">
        <f t="shared" si="30"/>
        <v/>
      </c>
      <c r="T83" s="16" t="str">
        <f t="shared" si="31"/>
        <v/>
      </c>
      <c r="U83" s="10" t="str">
        <f t="shared" si="23"/>
        <v/>
      </c>
      <c r="V83" s="10" t="str">
        <f>IF($T82=0,SUM(I$2:I81),IF(OR(E83="",I83="",I83="No Credits Listed"),"",IF($Q83&gt;1,"",SUMIF($P:$P,$P83,$I:$I))))</f>
        <v/>
      </c>
      <c r="W83" s="10" t="str">
        <f>IF($T82=0,SUM(J$2:J81),IF(OR(E83="",J83=""),"",IF($Q83&gt;1,"",SUMIF($P:$P,$P83,$J:$J))))</f>
        <v/>
      </c>
      <c r="X83" s="10" t="str">
        <f t="shared" si="39"/>
        <v/>
      </c>
      <c r="Y83" s="9" t="str">
        <f t="shared" si="24"/>
        <v/>
      </c>
      <c r="Z83" s="10" t="str">
        <f t="shared" si="25"/>
        <v/>
      </c>
      <c r="AA83" s="10" t="str">
        <f t="shared" si="26"/>
        <v/>
      </c>
      <c r="AB83" s="10" t="str">
        <f t="shared" si="32"/>
        <v/>
      </c>
      <c r="AC83" s="17" t="str">
        <f t="shared" si="33"/>
        <v/>
      </c>
      <c r="AD83" s="18" t="str">
        <f t="shared" si="34"/>
        <v/>
      </c>
      <c r="AE83" s="18" t="str">
        <f t="shared" si="35"/>
        <v/>
      </c>
      <c r="AF83" s="18" t="str">
        <f t="shared" si="36"/>
        <v/>
      </c>
    </row>
    <row r="84" spans="1:32" ht="15.75">
      <c r="A84" s="13"/>
      <c r="B84" s="13"/>
      <c r="C84" s="13"/>
      <c r="D84" s="4"/>
      <c r="E84" s="13"/>
      <c r="F84" s="14"/>
      <c r="G84" s="15"/>
      <c r="H84" s="9" t="str">
        <f>IF(AND(ISBLANK(D84),ISBLANK(E84),ISBLANK(F84),ISBLANK(G84)),"",_xlfn.IFS(ISBLANK(D84),"No Calendar Reported",ISBLANK(G84),"No Grade Reported",D84="quarter",VLOOKUP(G84,'Grades '!$A$3:$B$62,2,FALSE),D84="semester",VLOOKUP(G84,'Grades '!$C$3:$D$62,2,FALSE),D84="us semester percentage",VLOOKUP(G84,'Grades '!$G$3:$H$102,2,FALSE),D84="us quarter percentage",VLOOKUP(G84,'Grades '!$E$3:$F$102,2,FALSE),D84="canadian quarter percentage",VLOOKUP(G84,'Grades '!$I$3:$J$102,2,FALSE),D84="canadian semester percentage",VLOOKUP(G84,'Grades '!$K$3:$L$102,2,FALSE)))</f>
        <v/>
      </c>
      <c r="I84" s="9" t="str">
        <f t="shared" si="38"/>
        <v/>
      </c>
      <c r="J84" s="10" t="str">
        <f t="shared" si="27"/>
        <v/>
      </c>
      <c r="K84" s="11" t="str">
        <f t="shared" si="40"/>
        <v/>
      </c>
      <c r="L84" s="11" t="str">
        <f t="shared" si="37"/>
        <v/>
      </c>
      <c r="M84" s="11" t="str">
        <f>IF($T83=0,SUM(I$2:I82),"")</f>
        <v/>
      </c>
      <c r="N84" s="11" t="str">
        <f>IF($T83=0,SUM(J$2:J84),"")</f>
        <v/>
      </c>
      <c r="O84" s="18" t="str">
        <f t="shared" si="22"/>
        <v/>
      </c>
      <c r="P84" s="29" t="str">
        <f>IF(OR(ISBLANK(B84),ISBLANK(C84)),"",VLOOKUP(B84&amp;C84,'Grades '!Q$2:R$285,2,FALSE))</f>
        <v/>
      </c>
      <c r="Q84" s="9" t="str">
        <f t="shared" si="28"/>
        <v/>
      </c>
      <c r="R84" s="9" t="str">
        <f t="shared" si="29"/>
        <v/>
      </c>
      <c r="S84" s="9" t="str">
        <f t="shared" si="30"/>
        <v/>
      </c>
      <c r="T84" s="16" t="str">
        <f t="shared" si="31"/>
        <v/>
      </c>
      <c r="U84" s="10" t="str">
        <f t="shared" si="23"/>
        <v/>
      </c>
      <c r="V84" s="10" t="str">
        <f>IF($T83=0,SUM(I$2:I82),IF(OR(E84="",I84="",I84="No Credits Listed"),"",IF($Q84&gt;1,"",SUMIF($P:$P,$P84,$I:$I))))</f>
        <v/>
      </c>
      <c r="W84" s="10" t="str">
        <f>IF($T83=0,SUM(J$2:J82),IF(OR(E84="",J84=""),"",IF($Q84&gt;1,"",SUMIF($P:$P,$P84,$J:$J))))</f>
        <v/>
      </c>
      <c r="X84" s="10" t="str">
        <f t="shared" si="39"/>
        <v/>
      </c>
      <c r="Y84" s="9" t="str">
        <f t="shared" si="24"/>
        <v/>
      </c>
      <c r="Z84" s="10" t="str">
        <f t="shared" si="25"/>
        <v/>
      </c>
      <c r="AA84" s="10" t="str">
        <f t="shared" si="26"/>
        <v/>
      </c>
      <c r="AB84" s="10" t="str">
        <f t="shared" si="32"/>
        <v/>
      </c>
      <c r="AC84" s="17" t="str">
        <f t="shared" si="33"/>
        <v/>
      </c>
      <c r="AD84" s="18" t="str">
        <f t="shared" si="34"/>
        <v/>
      </c>
      <c r="AE84" s="18" t="str">
        <f t="shared" si="35"/>
        <v/>
      </c>
      <c r="AF84" s="18" t="str">
        <f t="shared" si="36"/>
        <v/>
      </c>
    </row>
    <row r="85" spans="1:32" ht="15.75">
      <c r="A85" s="13"/>
      <c r="B85" s="13"/>
      <c r="C85" s="13"/>
      <c r="D85" s="4"/>
      <c r="E85" s="13"/>
      <c r="F85" s="14"/>
      <c r="G85" s="15"/>
      <c r="H85" s="9" t="str">
        <f>IF(AND(ISBLANK(D85),ISBLANK(E85),ISBLANK(F85),ISBLANK(G85)),"",_xlfn.IFS(ISBLANK(D85),"No Calendar Reported",ISBLANK(G85),"No Grade Reported",D85="quarter",VLOOKUP(G85,'Grades '!$A$3:$B$62,2,FALSE),D85="semester",VLOOKUP(G85,'Grades '!$C$3:$D$62,2,FALSE),D85="us semester percentage",VLOOKUP(G85,'Grades '!$G$3:$H$102,2,FALSE),D85="us quarter percentage",VLOOKUP(G85,'Grades '!$E$3:$F$102,2,FALSE),D85="canadian quarter percentage",VLOOKUP(G85,'Grades '!$I$3:$J$102,2,FALSE),D85="canadian semester percentage",VLOOKUP(G85,'Grades '!$K$3:$L$102,2,FALSE)))</f>
        <v/>
      </c>
      <c r="I85" s="9" t="str">
        <f t="shared" si="38"/>
        <v/>
      </c>
      <c r="J85" s="10" t="str">
        <f t="shared" si="27"/>
        <v/>
      </c>
      <c r="K85" s="11" t="str">
        <f t="shared" si="40"/>
        <v/>
      </c>
      <c r="L85" s="11" t="str">
        <f t="shared" si="37"/>
        <v/>
      </c>
      <c r="M85" s="11" t="str">
        <f>IF($T84=0,SUM(I$2:I83),"")</f>
        <v/>
      </c>
      <c r="N85" s="11" t="str">
        <f>IF($T84=0,SUM(J$2:J85),"")</f>
        <v/>
      </c>
      <c r="O85" s="18" t="str">
        <f t="shared" si="22"/>
        <v/>
      </c>
      <c r="P85" s="29" t="str">
        <f>IF(OR(ISBLANK(B85),ISBLANK(C85)),"",VLOOKUP(B85&amp;C85,'Grades '!Q$2:R$285,2,FALSE))</f>
        <v/>
      </c>
      <c r="Q85" s="9" t="str">
        <f t="shared" si="28"/>
        <v/>
      </c>
      <c r="R85" s="9" t="str">
        <f t="shared" si="29"/>
        <v/>
      </c>
      <c r="S85" s="9" t="str">
        <f t="shared" si="30"/>
        <v/>
      </c>
      <c r="T85" s="16" t="str">
        <f t="shared" si="31"/>
        <v/>
      </c>
      <c r="U85" s="10" t="str">
        <f t="shared" si="23"/>
        <v/>
      </c>
      <c r="V85" s="10" t="str">
        <f>IF($T84=0,SUM(I$2:I83),IF(OR(E85="",I85="",I85="No Credits Listed"),"",IF($Q85&gt;1,"",SUMIF($P:$P,$P85,$I:$I))))</f>
        <v/>
      </c>
      <c r="W85" s="10" t="str">
        <f>IF($T84=0,SUM(J$2:J83),IF(OR(E85="",J85=""),"",IF($Q85&gt;1,"",SUMIF($P:$P,$P85,$J:$J))))</f>
        <v/>
      </c>
      <c r="X85" s="10" t="str">
        <f t="shared" si="39"/>
        <v/>
      </c>
      <c r="Y85" s="9" t="str">
        <f t="shared" si="24"/>
        <v/>
      </c>
      <c r="Z85" s="10" t="str">
        <f t="shared" si="25"/>
        <v/>
      </c>
      <c r="AA85" s="10" t="str">
        <f t="shared" si="26"/>
        <v/>
      </c>
      <c r="AB85" s="10" t="str">
        <f t="shared" si="32"/>
        <v/>
      </c>
      <c r="AC85" s="17" t="str">
        <f t="shared" si="33"/>
        <v/>
      </c>
      <c r="AD85" s="18" t="str">
        <f t="shared" si="34"/>
        <v/>
      </c>
      <c r="AE85" s="18" t="str">
        <f t="shared" si="35"/>
        <v/>
      </c>
      <c r="AF85" s="18" t="str">
        <f t="shared" si="36"/>
        <v/>
      </c>
    </row>
    <row r="86" spans="1:32" ht="15.75">
      <c r="A86" s="13"/>
      <c r="B86" s="13"/>
      <c r="C86" s="13"/>
      <c r="D86" s="4"/>
      <c r="E86" s="13"/>
      <c r="F86" s="14"/>
      <c r="G86" s="15"/>
      <c r="H86" s="9" t="str">
        <f>IF(AND(ISBLANK(D86),ISBLANK(E86),ISBLANK(F86),ISBLANK(G86)),"",_xlfn.IFS(ISBLANK(D86),"No Calendar Reported",ISBLANK(G86),"No Grade Reported",D86="quarter",VLOOKUP(G86,'Grades '!$A$3:$B$62,2,FALSE),D86="semester",VLOOKUP(G86,'Grades '!$C$3:$D$62,2,FALSE),D86="us semester percentage",VLOOKUP(G86,'Grades '!$G$3:$H$102,2,FALSE),D86="us quarter percentage",VLOOKUP(G86,'Grades '!$E$3:$F$102,2,FALSE),D86="canadian quarter percentage",VLOOKUP(G86,'Grades '!$I$3:$J$102,2,FALSE),D86="canadian semester percentage",VLOOKUP(G86,'Grades '!$K$3:$L$102,2,FALSE)))</f>
        <v/>
      </c>
      <c r="I86" s="9" t="str">
        <f t="shared" si="38"/>
        <v/>
      </c>
      <c r="J86" s="10" t="str">
        <f t="shared" si="27"/>
        <v/>
      </c>
      <c r="K86" s="11" t="str">
        <f t="shared" si="40"/>
        <v/>
      </c>
      <c r="L86" s="11" t="str">
        <f t="shared" si="37"/>
        <v/>
      </c>
      <c r="M86" s="11" t="str">
        <f>IF($T85=0,SUM(I$2:I84),"")</f>
        <v/>
      </c>
      <c r="N86" s="11" t="str">
        <f>IF($T85=0,SUM(J$2:J86),"")</f>
        <v/>
      </c>
      <c r="O86" s="18" t="str">
        <f t="shared" si="22"/>
        <v/>
      </c>
      <c r="P86" s="29" t="str">
        <f>IF(OR(ISBLANK(B86),ISBLANK(C86)),"",VLOOKUP(B86&amp;C86,'Grades '!Q$2:R$285,2,FALSE))</f>
        <v/>
      </c>
      <c r="Q86" s="9" t="str">
        <f t="shared" si="28"/>
        <v/>
      </c>
      <c r="R86" s="9" t="str">
        <f t="shared" si="29"/>
        <v/>
      </c>
      <c r="S86" s="9" t="str">
        <f t="shared" si="30"/>
        <v/>
      </c>
      <c r="T86" s="16" t="str">
        <f t="shared" si="31"/>
        <v/>
      </c>
      <c r="U86" s="10" t="str">
        <f t="shared" si="23"/>
        <v/>
      </c>
      <c r="V86" s="10" t="str">
        <f>IF($T85=0,SUM(I$2:I84),IF(OR(E86="",I86="",I86="No Credits Listed"),"",IF($Q86&gt;1,"",SUMIF($P:$P,$P86,$I:$I))))</f>
        <v/>
      </c>
      <c r="W86" s="10" t="str">
        <f>IF($T85=0,SUM(J$2:J84),IF(OR(E86="",J86=""),"",IF($Q86&gt;1,"",SUMIF($P:$P,$P86,$J:$J))))</f>
        <v/>
      </c>
      <c r="X86" s="10" t="str">
        <f t="shared" si="39"/>
        <v/>
      </c>
      <c r="Y86" s="9" t="str">
        <f t="shared" si="24"/>
        <v/>
      </c>
      <c r="Z86" s="10" t="str">
        <f t="shared" si="25"/>
        <v/>
      </c>
      <c r="AA86" s="10" t="str">
        <f t="shared" si="26"/>
        <v/>
      </c>
      <c r="AB86" s="10" t="str">
        <f t="shared" si="32"/>
        <v/>
      </c>
      <c r="AC86" s="17" t="str">
        <f t="shared" si="33"/>
        <v/>
      </c>
      <c r="AD86" s="18" t="str">
        <f t="shared" si="34"/>
        <v/>
      </c>
      <c r="AE86" s="18" t="str">
        <f t="shared" si="35"/>
        <v/>
      </c>
      <c r="AF86" s="18" t="str">
        <f t="shared" si="36"/>
        <v/>
      </c>
    </row>
    <row r="87" spans="1:32" ht="15.75">
      <c r="A87" s="13"/>
      <c r="B87" s="13"/>
      <c r="C87" s="13"/>
      <c r="D87" s="4"/>
      <c r="E87" s="13"/>
      <c r="F87" s="14"/>
      <c r="G87" s="15"/>
      <c r="H87" s="9" t="str">
        <f>IF(AND(ISBLANK(D87),ISBLANK(E87),ISBLANK(F87),ISBLANK(G87)),"",_xlfn.IFS(ISBLANK(D87),"No Calendar Reported",ISBLANK(G87),"No Grade Reported",D87="quarter",VLOOKUP(G87,'Grades '!$A$3:$B$62,2,FALSE),D87="semester",VLOOKUP(G87,'Grades '!$C$3:$D$62,2,FALSE),D87="us semester percentage",VLOOKUP(G87,'Grades '!$G$3:$H$102,2,FALSE),D87="us quarter percentage",VLOOKUP(G87,'Grades '!$E$3:$F$102,2,FALSE),D87="canadian quarter percentage",VLOOKUP(G87,'Grades '!$I$3:$J$102,2,FALSE),D87="canadian semester percentage",VLOOKUP(G87,'Grades '!$K$3:$L$102,2,FALSE)))</f>
        <v/>
      </c>
      <c r="I87" s="9" t="str">
        <f t="shared" si="38"/>
        <v/>
      </c>
      <c r="J87" s="10" t="str">
        <f t="shared" si="27"/>
        <v/>
      </c>
      <c r="K87" s="11" t="str">
        <f t="shared" si="40"/>
        <v/>
      </c>
      <c r="L87" s="11" t="str">
        <f t="shared" si="37"/>
        <v/>
      </c>
      <c r="M87" s="11" t="str">
        <f>IF($T86=0,SUM(I$2:I85),"")</f>
        <v/>
      </c>
      <c r="N87" s="11" t="str">
        <f>IF($T86=0,SUM(J$2:J87),"")</f>
        <v/>
      </c>
      <c r="O87" s="18" t="str">
        <f t="shared" si="22"/>
        <v/>
      </c>
      <c r="P87" s="29" t="str">
        <f>IF(OR(ISBLANK(B87),ISBLANK(C87)),"",VLOOKUP(B87&amp;C87,'Grades '!Q$2:R$285,2,FALSE))</f>
        <v/>
      </c>
      <c r="Q87" s="9" t="str">
        <f t="shared" si="28"/>
        <v/>
      </c>
      <c r="R87" s="9" t="str">
        <f t="shared" si="29"/>
        <v/>
      </c>
      <c r="S87" s="9" t="str">
        <f t="shared" si="30"/>
        <v/>
      </c>
      <c r="T87" s="16" t="str">
        <f t="shared" si="31"/>
        <v/>
      </c>
      <c r="U87" s="10" t="str">
        <f t="shared" si="23"/>
        <v/>
      </c>
      <c r="V87" s="10" t="str">
        <f>IF($T86=0,SUM(I$2:I85),IF(OR(E87="",I87="",I87="No Credits Listed"),"",IF($Q87&gt;1,"",SUMIF($P:$P,$P87,$I:$I))))</f>
        <v/>
      </c>
      <c r="W87" s="10" t="str">
        <f>IF($T86=0,SUM(J$2:J85),IF(OR(E87="",J87=""),"",IF($Q87&gt;1,"",SUMIF($P:$P,$P87,$J:$J))))</f>
        <v/>
      </c>
      <c r="X87" s="10" t="str">
        <f t="shared" si="39"/>
        <v/>
      </c>
      <c r="Y87" s="9" t="str">
        <f t="shared" si="24"/>
        <v/>
      </c>
      <c r="Z87" s="10" t="str">
        <f t="shared" si="25"/>
        <v/>
      </c>
      <c r="AA87" s="10" t="str">
        <f t="shared" si="26"/>
        <v/>
      </c>
      <c r="AB87" s="10" t="str">
        <f t="shared" si="32"/>
        <v/>
      </c>
      <c r="AC87" s="17" t="str">
        <f t="shared" si="33"/>
        <v/>
      </c>
      <c r="AD87" s="18" t="str">
        <f t="shared" si="34"/>
        <v/>
      </c>
      <c r="AE87" s="18" t="str">
        <f t="shared" si="35"/>
        <v/>
      </c>
      <c r="AF87" s="18" t="str">
        <f t="shared" si="36"/>
        <v/>
      </c>
    </row>
    <row r="88" spans="1:32" ht="15.75">
      <c r="A88" s="13"/>
      <c r="B88" s="13"/>
      <c r="C88" s="13"/>
      <c r="D88" s="4"/>
      <c r="E88" s="13"/>
      <c r="F88" s="14"/>
      <c r="G88" s="15"/>
      <c r="H88" s="9" t="str">
        <f>IF(AND(ISBLANK(D88),ISBLANK(E88),ISBLANK(F88),ISBLANK(G88)),"",_xlfn.IFS(ISBLANK(D88),"No Calendar Reported",ISBLANK(G88),"No Grade Reported",D88="quarter",VLOOKUP(G88,'Grades '!$A$3:$B$62,2,FALSE),D88="semester",VLOOKUP(G88,'Grades '!$C$3:$D$62,2,FALSE),D88="us semester percentage",VLOOKUP(G88,'Grades '!$G$3:$H$102,2,FALSE),D88="us quarter percentage",VLOOKUP(G88,'Grades '!$E$3:$F$102,2,FALSE),D88="canadian quarter percentage",VLOOKUP(G88,'Grades '!$I$3:$J$102,2,FALSE),D88="canadian semester percentage",VLOOKUP(G88,'Grades '!$K$3:$L$102,2,FALSE)))</f>
        <v/>
      </c>
      <c r="I88" s="9" t="str">
        <f t="shared" si="38"/>
        <v/>
      </c>
      <c r="J88" s="10" t="str">
        <f t="shared" si="27"/>
        <v/>
      </c>
      <c r="K88" s="11" t="str">
        <f t="shared" si="40"/>
        <v/>
      </c>
      <c r="L88" s="11" t="str">
        <f t="shared" si="37"/>
        <v/>
      </c>
      <c r="M88" s="11" t="str">
        <f>IF($T87=0,SUM(I$2:I86),"")</f>
        <v/>
      </c>
      <c r="N88" s="11" t="str">
        <f>IF($T87=0,SUM(J$2:J88),"")</f>
        <v/>
      </c>
      <c r="O88" s="18" t="str">
        <f t="shared" si="22"/>
        <v/>
      </c>
      <c r="P88" s="29" t="str">
        <f>IF(OR(ISBLANK(B88),ISBLANK(C88)),"",VLOOKUP(B88&amp;C88,'Grades '!Q$2:R$285,2,FALSE))</f>
        <v/>
      </c>
      <c r="Q88" s="9" t="str">
        <f t="shared" si="28"/>
        <v/>
      </c>
      <c r="R88" s="9" t="str">
        <f t="shared" si="29"/>
        <v/>
      </c>
      <c r="S88" s="9" t="str">
        <f t="shared" si="30"/>
        <v/>
      </c>
      <c r="T88" s="16" t="str">
        <f t="shared" si="31"/>
        <v/>
      </c>
      <c r="U88" s="10" t="str">
        <f t="shared" si="23"/>
        <v/>
      </c>
      <c r="V88" s="10" t="str">
        <f>IF($T87=0,SUM(I$2:I86),IF(OR(E88="",I88="",I88="No Credits Listed"),"",IF($Q88&gt;1,"",SUMIF($P:$P,$P88,$I:$I))))</f>
        <v/>
      </c>
      <c r="W88" s="10" t="str">
        <f>IF($T87=0,SUM(J$2:J86),IF(OR(E88="",J88=""),"",IF($Q88&gt;1,"",SUMIF($P:$P,$P88,$J:$J))))</f>
        <v/>
      </c>
      <c r="X88" s="10" t="str">
        <f t="shared" si="39"/>
        <v/>
      </c>
      <c r="Y88" s="9" t="str">
        <f t="shared" si="24"/>
        <v/>
      </c>
      <c r="Z88" s="10" t="str">
        <f t="shared" si="25"/>
        <v/>
      </c>
      <c r="AA88" s="10" t="str">
        <f t="shared" si="26"/>
        <v/>
      </c>
      <c r="AB88" s="10" t="str">
        <f t="shared" si="32"/>
        <v/>
      </c>
      <c r="AC88" s="17" t="str">
        <f t="shared" si="33"/>
        <v/>
      </c>
      <c r="AD88" s="18" t="str">
        <f t="shared" si="34"/>
        <v/>
      </c>
      <c r="AE88" s="18" t="str">
        <f t="shared" si="35"/>
        <v/>
      </c>
      <c r="AF88" s="18" t="str">
        <f t="shared" si="36"/>
        <v/>
      </c>
    </row>
    <row r="89" spans="1:32" ht="15.75">
      <c r="A89" s="13"/>
      <c r="B89" s="13"/>
      <c r="C89" s="13"/>
      <c r="D89" s="4"/>
      <c r="E89" s="13"/>
      <c r="F89" s="14"/>
      <c r="G89" s="15"/>
      <c r="H89" s="9" t="str">
        <f>IF(AND(ISBLANK(D89),ISBLANK(E89),ISBLANK(F89),ISBLANK(G89)),"",_xlfn.IFS(ISBLANK(D89),"No Calendar Reported",ISBLANK(G89),"No Grade Reported",D89="quarter",VLOOKUP(G89,'Grades '!$A$3:$B$62,2,FALSE),D89="semester",VLOOKUP(G89,'Grades '!$C$3:$D$62,2,FALSE),D89="us semester percentage",VLOOKUP(G89,'Grades '!$G$3:$H$102,2,FALSE),D89="us quarter percentage",VLOOKUP(G89,'Grades '!$E$3:$F$102,2,FALSE),D89="canadian quarter percentage",VLOOKUP(G89,'Grades '!$I$3:$J$102,2,FALSE),D89="canadian semester percentage",VLOOKUP(G89,'Grades '!$K$3:$L$102,2,FALSE)))</f>
        <v/>
      </c>
      <c r="I89" s="9" t="str">
        <f t="shared" si="38"/>
        <v/>
      </c>
      <c r="J89" s="10" t="str">
        <f t="shared" si="27"/>
        <v/>
      </c>
      <c r="K89" s="11" t="str">
        <f t="shared" si="40"/>
        <v/>
      </c>
      <c r="L89" s="11" t="str">
        <f t="shared" si="37"/>
        <v/>
      </c>
      <c r="M89" s="11" t="str">
        <f>IF($T88=0,SUM(I$2:I87),"")</f>
        <v/>
      </c>
      <c r="N89" s="11" t="str">
        <f>IF($T88=0,SUM(J$2:J89),"")</f>
        <v/>
      </c>
      <c r="O89" s="18" t="str">
        <f t="shared" si="22"/>
        <v/>
      </c>
      <c r="P89" s="29" t="str">
        <f>IF(OR(ISBLANK(B89),ISBLANK(C89)),"",VLOOKUP(B89&amp;C89,'Grades '!Q$2:R$285,2,FALSE))</f>
        <v/>
      </c>
      <c r="Q89" s="9" t="str">
        <f t="shared" si="28"/>
        <v/>
      </c>
      <c r="R89" s="9" t="str">
        <f t="shared" si="29"/>
        <v/>
      </c>
      <c r="S89" s="9" t="str">
        <f t="shared" si="30"/>
        <v/>
      </c>
      <c r="T89" s="16" t="str">
        <f t="shared" si="31"/>
        <v/>
      </c>
      <c r="U89" s="10" t="str">
        <f t="shared" si="23"/>
        <v/>
      </c>
      <c r="V89" s="10" t="str">
        <f>IF($T88=0,SUM(I$2:I87),IF(OR(E89="",I89="",I89="No Credits Listed"),"",IF($Q89&gt;1,"",SUMIF($P:$P,$P89,$I:$I))))</f>
        <v/>
      </c>
      <c r="W89" s="10" t="str">
        <f>IF($T88=0,SUM(J$2:J87),IF(OR(E89="",J89=""),"",IF($Q89&gt;1,"",SUMIF($P:$P,$P89,$J:$J))))</f>
        <v/>
      </c>
      <c r="X89" s="10" t="str">
        <f t="shared" si="39"/>
        <v/>
      </c>
      <c r="Y89" s="9" t="str">
        <f t="shared" si="24"/>
        <v/>
      </c>
      <c r="Z89" s="10" t="str">
        <f t="shared" si="25"/>
        <v/>
      </c>
      <c r="AA89" s="10" t="str">
        <f t="shared" si="26"/>
        <v/>
      </c>
      <c r="AB89" s="10" t="str">
        <f t="shared" si="32"/>
        <v/>
      </c>
      <c r="AC89" s="17" t="str">
        <f t="shared" si="33"/>
        <v/>
      </c>
      <c r="AD89" s="18" t="str">
        <f t="shared" si="34"/>
        <v/>
      </c>
      <c r="AE89" s="18" t="str">
        <f t="shared" si="35"/>
        <v/>
      </c>
      <c r="AF89" s="18" t="str">
        <f t="shared" si="36"/>
        <v/>
      </c>
    </row>
    <row r="90" spans="1:32" ht="15.75">
      <c r="A90" s="13"/>
      <c r="B90" s="13"/>
      <c r="C90" s="13"/>
      <c r="D90" s="4"/>
      <c r="E90" s="13"/>
      <c r="F90" s="14"/>
      <c r="G90" s="15"/>
      <c r="H90" s="9" t="str">
        <f>IF(AND(ISBLANK(D90),ISBLANK(E90),ISBLANK(F90),ISBLANK(G90)),"",_xlfn.IFS(ISBLANK(D90),"No Calendar Reported",ISBLANK(G90),"No Grade Reported",D90="quarter",VLOOKUP(G90,'Grades '!$A$3:$B$62,2,FALSE),D90="semester",VLOOKUP(G90,'Grades '!$C$3:$D$62,2,FALSE),D90="us semester percentage",VLOOKUP(G90,'Grades '!$G$3:$H$102,2,FALSE),D90="us quarter percentage",VLOOKUP(G90,'Grades '!$E$3:$F$102,2,FALSE),D90="canadian quarter percentage",VLOOKUP(G90,'Grades '!$I$3:$J$102,2,FALSE),D90="canadian semester percentage",VLOOKUP(G90,'Grades '!$K$3:$L$102,2,FALSE)))</f>
        <v/>
      </c>
      <c r="I90" s="9" t="str">
        <f t="shared" si="38"/>
        <v/>
      </c>
      <c r="J90" s="10" t="str">
        <f t="shared" si="27"/>
        <v/>
      </c>
      <c r="K90" s="11" t="str">
        <f t="shared" si="40"/>
        <v/>
      </c>
      <c r="L90" s="11" t="str">
        <f t="shared" si="37"/>
        <v/>
      </c>
      <c r="M90" s="11" t="str">
        <f>IF($T89=0,SUM(I$2:I88),"")</f>
        <v/>
      </c>
      <c r="N90" s="11" t="str">
        <f>IF($T89=0,SUM(J$2:J90),"")</f>
        <v/>
      </c>
      <c r="O90" s="18" t="str">
        <f t="shared" si="22"/>
        <v/>
      </c>
      <c r="P90" s="29" t="str">
        <f>IF(OR(ISBLANK(B90),ISBLANK(C90)),"",VLOOKUP(B90&amp;C90,'Grades '!Q$2:R$285,2,FALSE))</f>
        <v/>
      </c>
      <c r="Q90" s="9" t="str">
        <f t="shared" si="28"/>
        <v/>
      </c>
      <c r="R90" s="9" t="str">
        <f t="shared" si="29"/>
        <v/>
      </c>
      <c r="S90" s="9" t="str">
        <f t="shared" si="30"/>
        <v/>
      </c>
      <c r="T90" s="16" t="str">
        <f t="shared" si="31"/>
        <v/>
      </c>
      <c r="U90" s="10" t="str">
        <f t="shared" si="23"/>
        <v/>
      </c>
      <c r="V90" s="10" t="str">
        <f>IF($T89=0,SUM(I$2:I88),IF(OR(E90="",I90="",I90="No Credits Listed"),"",IF($Q90&gt;1,"",SUMIF($P:$P,$P90,$I:$I))))</f>
        <v/>
      </c>
      <c r="W90" s="10" t="str">
        <f>IF($T89=0,SUM(J$2:J88),IF(OR(E90="",J90=""),"",IF($Q90&gt;1,"",SUMIF($P:$P,$P90,$J:$J))))</f>
        <v/>
      </c>
      <c r="X90" s="10" t="str">
        <f t="shared" si="39"/>
        <v/>
      </c>
      <c r="Y90" s="9" t="str">
        <f t="shared" si="24"/>
        <v/>
      </c>
      <c r="Z90" s="10" t="str">
        <f t="shared" si="25"/>
        <v/>
      </c>
      <c r="AA90" s="10" t="str">
        <f t="shared" si="26"/>
        <v/>
      </c>
      <c r="AB90" s="10" t="str">
        <f t="shared" si="32"/>
        <v/>
      </c>
      <c r="AC90" s="17" t="str">
        <f t="shared" si="33"/>
        <v/>
      </c>
      <c r="AD90" s="18" t="str">
        <f t="shared" si="34"/>
        <v/>
      </c>
      <c r="AE90" s="18" t="str">
        <f t="shared" si="35"/>
        <v/>
      </c>
      <c r="AF90" s="18" t="str">
        <f t="shared" si="36"/>
        <v/>
      </c>
    </row>
    <row r="91" spans="1:32" ht="15.75">
      <c r="A91" s="13"/>
      <c r="B91" s="13"/>
      <c r="C91" s="13"/>
      <c r="D91" s="4"/>
      <c r="E91" s="13"/>
      <c r="F91" s="14"/>
      <c r="G91" s="15"/>
      <c r="H91" s="9" t="str">
        <f>IF(AND(ISBLANK(D91),ISBLANK(E91),ISBLANK(F91),ISBLANK(G91)),"",_xlfn.IFS(ISBLANK(D91),"No Calendar Reported",ISBLANK(G91),"No Grade Reported",D91="quarter",VLOOKUP(G91,'Grades '!$A$3:$B$62,2,FALSE),D91="semester",VLOOKUP(G91,'Grades '!$C$3:$D$62,2,FALSE),D91="us semester percentage",VLOOKUP(G91,'Grades '!$G$3:$H$102,2,FALSE),D91="us quarter percentage",VLOOKUP(G91,'Grades '!$E$3:$F$102,2,FALSE),D91="canadian quarter percentage",VLOOKUP(G91,'Grades '!$I$3:$J$102,2,FALSE),D91="canadian semester percentage",VLOOKUP(G91,'Grades '!$K$3:$L$102,2,FALSE)))</f>
        <v/>
      </c>
      <c r="I91" s="9" t="str">
        <f t="shared" si="38"/>
        <v/>
      </c>
      <c r="J91" s="10" t="str">
        <f t="shared" si="27"/>
        <v/>
      </c>
      <c r="K91" s="11" t="str">
        <f t="shared" si="40"/>
        <v/>
      </c>
      <c r="L91" s="11" t="str">
        <f t="shared" si="37"/>
        <v/>
      </c>
      <c r="M91" s="11" t="str">
        <f>IF($T90=0,SUM(I$2:I89),"")</f>
        <v/>
      </c>
      <c r="N91" s="11" t="str">
        <f>IF($T90=0,SUM(J$2:J91),"")</f>
        <v/>
      </c>
      <c r="O91" s="18" t="str">
        <f t="shared" si="22"/>
        <v/>
      </c>
      <c r="P91" s="29" t="str">
        <f>IF(OR(ISBLANK(B91),ISBLANK(C91)),"",VLOOKUP(B91&amp;C91,'Grades '!Q$2:R$285,2,FALSE))</f>
        <v/>
      </c>
      <c r="Q91" s="9" t="str">
        <f t="shared" si="28"/>
        <v/>
      </c>
      <c r="R91" s="9" t="str">
        <f t="shared" si="29"/>
        <v/>
      </c>
      <c r="S91" s="9" t="str">
        <f t="shared" si="30"/>
        <v/>
      </c>
      <c r="T91" s="16" t="str">
        <f t="shared" si="31"/>
        <v/>
      </c>
      <c r="U91" s="10" t="str">
        <f t="shared" si="23"/>
        <v/>
      </c>
      <c r="V91" s="10" t="str">
        <f>IF($T90=0,SUM(I$2:I89),IF(OR(E91="",I91="",I91="No Credits Listed"),"",IF($Q91&gt;1,"",SUMIF($P:$P,$P91,$I:$I))))</f>
        <v/>
      </c>
      <c r="W91" s="10" t="str">
        <f>IF($T90=0,SUM(J$2:J89),IF(OR(E91="",J91=""),"",IF($Q91&gt;1,"",SUMIF($P:$P,$P91,$J:$J))))</f>
        <v/>
      </c>
      <c r="X91" s="10" t="str">
        <f t="shared" si="39"/>
        <v/>
      </c>
      <c r="Y91" s="9" t="str">
        <f t="shared" si="24"/>
        <v/>
      </c>
      <c r="Z91" s="10" t="str">
        <f t="shared" si="25"/>
        <v/>
      </c>
      <c r="AA91" s="10" t="str">
        <f t="shared" si="26"/>
        <v/>
      </c>
      <c r="AB91" s="10" t="str">
        <f t="shared" si="32"/>
        <v/>
      </c>
      <c r="AC91" s="17" t="str">
        <f t="shared" si="33"/>
        <v/>
      </c>
      <c r="AD91" s="18" t="str">
        <f t="shared" si="34"/>
        <v/>
      </c>
      <c r="AE91" s="18" t="str">
        <f t="shared" si="35"/>
        <v/>
      </c>
      <c r="AF91" s="18" t="str">
        <f t="shared" si="36"/>
        <v/>
      </c>
    </row>
    <row r="92" spans="1:32" ht="15.75">
      <c r="A92" s="13"/>
      <c r="B92" s="13"/>
      <c r="C92" s="13"/>
      <c r="D92" s="4"/>
      <c r="E92" s="13"/>
      <c r="F92" s="14"/>
      <c r="G92" s="15"/>
      <c r="H92" s="9" t="str">
        <f>IF(AND(ISBLANK(D92),ISBLANK(E92),ISBLANK(F92),ISBLANK(G92)),"",_xlfn.IFS(ISBLANK(D92),"No Calendar Reported",ISBLANK(G92),"No Grade Reported",D92="quarter",VLOOKUP(G92,'Grades '!$A$3:$B$62,2,FALSE),D92="semester",VLOOKUP(G92,'Grades '!$C$3:$D$62,2,FALSE),D92="us semester percentage",VLOOKUP(G92,'Grades '!$G$3:$H$102,2,FALSE),D92="us quarter percentage",VLOOKUP(G92,'Grades '!$E$3:$F$102,2,FALSE),D92="canadian quarter percentage",VLOOKUP(G92,'Grades '!$I$3:$J$102,2,FALSE),D92="canadian semester percentage",VLOOKUP(G92,'Grades '!$K$3:$L$102,2,FALSE)))</f>
        <v/>
      </c>
      <c r="I92" s="9" t="str">
        <f t="shared" si="38"/>
        <v/>
      </c>
      <c r="J92" s="10" t="str">
        <f t="shared" si="27"/>
        <v/>
      </c>
      <c r="K92" s="11" t="str">
        <f t="shared" si="40"/>
        <v/>
      </c>
      <c r="L92" s="11" t="str">
        <f t="shared" si="37"/>
        <v/>
      </c>
      <c r="M92" s="11" t="str">
        <f>IF($T91=0,SUM(I$2:I90),"")</f>
        <v/>
      </c>
      <c r="N92" s="11" t="str">
        <f>IF($T91=0,SUM(J$2:J92),"")</f>
        <v/>
      </c>
      <c r="O92" s="18" t="str">
        <f t="shared" si="22"/>
        <v/>
      </c>
      <c r="P92" s="29" t="str">
        <f>IF(OR(ISBLANK(B92),ISBLANK(C92)),"",VLOOKUP(B92&amp;C92,'Grades '!Q$2:R$285,2,FALSE))</f>
        <v/>
      </c>
      <c r="Q92" s="9" t="str">
        <f t="shared" si="28"/>
        <v/>
      </c>
      <c r="R92" s="9" t="str">
        <f t="shared" si="29"/>
        <v/>
      </c>
      <c r="S92" s="9" t="str">
        <f t="shared" si="30"/>
        <v/>
      </c>
      <c r="T92" s="16" t="str">
        <f t="shared" si="31"/>
        <v/>
      </c>
      <c r="U92" s="10" t="str">
        <f t="shared" si="23"/>
        <v/>
      </c>
      <c r="V92" s="10" t="str">
        <f>IF($T91=0,SUM(I$2:I90),IF(OR(E92="",I92="",I92="No Credits Listed"),"",IF($Q92&gt;1,"",SUMIF($P:$P,$P92,$I:$I))))</f>
        <v/>
      </c>
      <c r="W92" s="10" t="str">
        <f>IF($T91=0,SUM(J$2:J90),IF(OR(E92="",J92=""),"",IF($Q92&gt;1,"",SUMIF($P:$P,$P92,$J:$J))))</f>
        <v/>
      </c>
      <c r="X92" s="10" t="str">
        <f t="shared" si="39"/>
        <v/>
      </c>
      <c r="Y92" s="9" t="str">
        <f t="shared" si="24"/>
        <v/>
      </c>
      <c r="Z92" s="10" t="str">
        <f t="shared" si="25"/>
        <v/>
      </c>
      <c r="AA92" s="10" t="str">
        <f t="shared" si="26"/>
        <v/>
      </c>
      <c r="AB92" s="10" t="str">
        <f t="shared" si="32"/>
        <v/>
      </c>
      <c r="AC92" s="17" t="str">
        <f t="shared" si="33"/>
        <v/>
      </c>
      <c r="AD92" s="18" t="str">
        <f t="shared" si="34"/>
        <v/>
      </c>
      <c r="AE92" s="18" t="str">
        <f t="shared" si="35"/>
        <v/>
      </c>
      <c r="AF92" s="18" t="str">
        <f t="shared" si="36"/>
        <v/>
      </c>
    </row>
    <row r="93" spans="1:32" ht="15.75">
      <c r="A93" s="13"/>
      <c r="B93" s="13"/>
      <c r="C93" s="13"/>
      <c r="D93" s="4"/>
      <c r="E93" s="13"/>
      <c r="F93" s="14"/>
      <c r="G93" s="15"/>
      <c r="H93" s="9" t="str">
        <f>IF(AND(ISBLANK(D93),ISBLANK(E93),ISBLANK(F93),ISBLANK(G93)),"",_xlfn.IFS(ISBLANK(D93),"No Calendar Reported",ISBLANK(G93),"No Grade Reported",D93="quarter",VLOOKUP(G93,'Grades '!$A$3:$B$62,2,FALSE),D93="semester",VLOOKUP(G93,'Grades '!$C$3:$D$62,2,FALSE),D93="us semester percentage",VLOOKUP(G93,'Grades '!$G$3:$H$102,2,FALSE),D93="us quarter percentage",VLOOKUP(G93,'Grades '!$E$3:$F$102,2,FALSE),D93="canadian quarter percentage",VLOOKUP(G93,'Grades '!$I$3:$J$102,2,FALSE),D93="canadian semester percentage",VLOOKUP(G93,'Grades '!$K$3:$L$102,2,FALSE)))</f>
        <v/>
      </c>
      <c r="I93" s="9" t="str">
        <f t="shared" si="38"/>
        <v/>
      </c>
      <c r="J93" s="10" t="str">
        <f t="shared" si="27"/>
        <v/>
      </c>
      <c r="K93" s="11" t="str">
        <f t="shared" si="40"/>
        <v/>
      </c>
      <c r="L93" s="11" t="str">
        <f t="shared" si="37"/>
        <v/>
      </c>
      <c r="M93" s="11" t="str">
        <f>IF($T92=0,SUM(I$2:I91),"")</f>
        <v/>
      </c>
      <c r="N93" s="11" t="str">
        <f>IF($T92=0,SUM(J$2:J93),"")</f>
        <v/>
      </c>
      <c r="O93" s="18" t="str">
        <f t="shared" si="22"/>
        <v/>
      </c>
      <c r="P93" s="29" t="str">
        <f>IF(OR(ISBLANK(B93),ISBLANK(C93)),"",VLOOKUP(B93&amp;C93,'Grades '!Q$2:R$285,2,FALSE))</f>
        <v/>
      </c>
      <c r="Q93" s="9" t="str">
        <f t="shared" si="28"/>
        <v/>
      </c>
      <c r="R93" s="9" t="str">
        <f t="shared" si="29"/>
        <v/>
      </c>
      <c r="S93" s="9" t="str">
        <f t="shared" si="30"/>
        <v/>
      </c>
      <c r="T93" s="16" t="str">
        <f t="shared" si="31"/>
        <v/>
      </c>
      <c r="U93" s="10" t="str">
        <f t="shared" si="23"/>
        <v/>
      </c>
      <c r="V93" s="10" t="str">
        <f>IF($T92=0,SUM(I$2:I91),IF(OR(E93="",I93="",I93="No Credits Listed"),"",IF($Q93&gt;1,"",SUMIF($P:$P,$P93,$I:$I))))</f>
        <v/>
      </c>
      <c r="W93" s="10" t="str">
        <f>IF($T92=0,SUM(J$2:J91),IF(OR(E93="",J93=""),"",IF($Q93&gt;1,"",SUMIF($P:$P,$P93,$J:$J))))</f>
        <v/>
      </c>
      <c r="X93" s="10" t="str">
        <f t="shared" si="39"/>
        <v/>
      </c>
      <c r="Y93" s="9" t="str">
        <f t="shared" si="24"/>
        <v/>
      </c>
      <c r="Z93" s="10" t="str">
        <f t="shared" si="25"/>
        <v/>
      </c>
      <c r="AA93" s="10" t="str">
        <f t="shared" si="26"/>
        <v/>
      </c>
      <c r="AB93" s="10" t="str">
        <f t="shared" si="32"/>
        <v/>
      </c>
      <c r="AC93" s="17" t="str">
        <f t="shared" si="33"/>
        <v/>
      </c>
      <c r="AD93" s="18" t="str">
        <f t="shared" si="34"/>
        <v/>
      </c>
      <c r="AE93" s="18" t="str">
        <f t="shared" si="35"/>
        <v/>
      </c>
      <c r="AF93" s="18" t="str">
        <f t="shared" si="36"/>
        <v/>
      </c>
    </row>
    <row r="94" spans="1:32" ht="15.75">
      <c r="A94" s="13"/>
      <c r="B94" s="13"/>
      <c r="C94" s="13"/>
      <c r="D94" s="4"/>
      <c r="E94" s="13"/>
      <c r="F94" s="14"/>
      <c r="G94" s="15"/>
      <c r="H94" s="9" t="str">
        <f>IF(AND(ISBLANK(D94),ISBLANK(E94),ISBLANK(F94),ISBLANK(G94)),"",_xlfn.IFS(ISBLANK(D94),"No Calendar Reported",ISBLANK(G94),"No Grade Reported",D94="quarter",VLOOKUP(G94,'Grades '!$A$3:$B$62,2,FALSE),D94="semester",VLOOKUP(G94,'Grades '!$C$3:$D$62,2,FALSE),D94="us semester percentage",VLOOKUP(G94,'Grades '!$G$3:$H$102,2,FALSE),D94="us quarter percentage",VLOOKUP(G94,'Grades '!$E$3:$F$102,2,FALSE),D94="canadian quarter percentage",VLOOKUP(G94,'Grades '!$I$3:$J$102,2,FALSE),D94="canadian semester percentage",VLOOKUP(G94,'Grades '!$K$3:$L$102,2,FALSE)))</f>
        <v/>
      </c>
      <c r="I94" s="9" t="str">
        <f t="shared" si="38"/>
        <v/>
      </c>
      <c r="J94" s="10" t="str">
        <f t="shared" si="27"/>
        <v/>
      </c>
      <c r="K94" s="11" t="str">
        <f t="shared" si="40"/>
        <v/>
      </c>
      <c r="L94" s="11" t="str">
        <f t="shared" si="37"/>
        <v/>
      </c>
      <c r="M94" s="11" t="str">
        <f>IF($T93=0,SUM(I$2:I92),"")</f>
        <v/>
      </c>
      <c r="N94" s="11" t="str">
        <f>IF($T93=0,SUM(J$2:J94),"")</f>
        <v/>
      </c>
      <c r="O94" s="18" t="str">
        <f t="shared" si="22"/>
        <v/>
      </c>
      <c r="P94" s="29" t="str">
        <f>IF(OR(ISBLANK(B94),ISBLANK(C94)),"",VLOOKUP(B94&amp;C94,'Grades '!Q$2:R$285,2,FALSE))</f>
        <v/>
      </c>
      <c r="Q94" s="9" t="str">
        <f t="shared" si="28"/>
        <v/>
      </c>
      <c r="R94" s="9" t="str">
        <f t="shared" si="29"/>
        <v/>
      </c>
      <c r="S94" s="9" t="str">
        <f t="shared" si="30"/>
        <v/>
      </c>
      <c r="T94" s="16" t="str">
        <f t="shared" si="31"/>
        <v/>
      </c>
      <c r="U94" s="10" t="str">
        <f t="shared" si="23"/>
        <v/>
      </c>
      <c r="V94" s="10" t="str">
        <f>IF($T93=0,SUM(I$2:I92),IF(OR(E94="",I94="",I94="No Credits Listed"),"",IF($Q94&gt;1,"",SUMIF($P:$P,$P94,$I:$I))))</f>
        <v/>
      </c>
      <c r="W94" s="10" t="str">
        <f>IF($T93=0,SUM(J$2:J92),IF(OR(E94="",J94=""),"",IF($Q94&gt;1,"",SUMIF($P:$P,$P94,$J:$J))))</f>
        <v/>
      </c>
      <c r="X94" s="10" t="str">
        <f t="shared" si="39"/>
        <v/>
      </c>
      <c r="Y94" s="9" t="str">
        <f t="shared" si="24"/>
        <v/>
      </c>
      <c r="Z94" s="10" t="str">
        <f t="shared" si="25"/>
        <v/>
      </c>
      <c r="AA94" s="10" t="str">
        <f t="shared" si="26"/>
        <v/>
      </c>
      <c r="AB94" s="10" t="str">
        <f t="shared" si="32"/>
        <v/>
      </c>
      <c r="AC94" s="17" t="str">
        <f t="shared" si="33"/>
        <v/>
      </c>
      <c r="AD94" s="18" t="str">
        <f t="shared" si="34"/>
        <v/>
      </c>
      <c r="AE94" s="18" t="str">
        <f t="shared" si="35"/>
        <v/>
      </c>
      <c r="AF94" s="18" t="str">
        <f t="shared" si="36"/>
        <v/>
      </c>
    </row>
    <row r="95" spans="1:32" ht="15.75">
      <c r="A95" s="13"/>
      <c r="B95" s="13"/>
      <c r="C95" s="13"/>
      <c r="D95" s="4"/>
      <c r="E95" s="13"/>
      <c r="F95" s="14"/>
      <c r="G95" s="15"/>
      <c r="H95" s="9" t="str">
        <f>IF(AND(ISBLANK(D95),ISBLANK(E95),ISBLANK(F95),ISBLANK(G95)),"",_xlfn.IFS(ISBLANK(D95),"No Calendar Reported",ISBLANK(G95),"No Grade Reported",D95="quarter",VLOOKUP(G95,'Grades '!$A$3:$B$62,2,FALSE),D95="semester",VLOOKUP(G95,'Grades '!$C$3:$D$62,2,FALSE),D95="us semester percentage",VLOOKUP(G95,'Grades '!$G$3:$H$102,2,FALSE),D95="us quarter percentage",VLOOKUP(G95,'Grades '!$E$3:$F$102,2,FALSE),D95="canadian quarter percentage",VLOOKUP(G95,'Grades '!$I$3:$J$102,2,FALSE),D95="canadian semester percentage",VLOOKUP(G95,'Grades '!$K$3:$L$102,2,FALSE)))</f>
        <v/>
      </c>
      <c r="I95" s="9" t="str">
        <f t="shared" si="38"/>
        <v/>
      </c>
      <c r="J95" s="10" t="str">
        <f t="shared" si="27"/>
        <v/>
      </c>
      <c r="K95" s="11" t="str">
        <f t="shared" si="40"/>
        <v/>
      </c>
      <c r="L95" s="11" t="str">
        <f t="shared" si="37"/>
        <v/>
      </c>
      <c r="M95" s="11" t="str">
        <f>IF($T94=0,SUM(I$2:I93),"")</f>
        <v/>
      </c>
      <c r="N95" s="11" t="str">
        <f>IF($T94=0,SUM(J$2:J95),"")</f>
        <v/>
      </c>
      <c r="O95" s="18" t="str">
        <f t="shared" si="22"/>
        <v/>
      </c>
      <c r="P95" s="29" t="str">
        <f>IF(OR(ISBLANK(B95),ISBLANK(C95)),"",VLOOKUP(B95&amp;C95,'Grades '!Q$2:R$285,2,FALSE))</f>
        <v/>
      </c>
      <c r="Q95" s="9" t="str">
        <f t="shared" si="28"/>
        <v/>
      </c>
      <c r="R95" s="9" t="str">
        <f t="shared" si="29"/>
        <v/>
      </c>
      <c r="S95" s="9" t="str">
        <f t="shared" si="30"/>
        <v/>
      </c>
      <c r="T95" s="16" t="str">
        <f t="shared" si="31"/>
        <v/>
      </c>
      <c r="U95" s="10" t="str">
        <f t="shared" si="23"/>
        <v/>
      </c>
      <c r="V95" s="10" t="str">
        <f>IF($T94=0,SUM(I$2:I93),IF(OR(E95="",I95="",I95="No Credits Listed"),"",IF($Q95&gt;1,"",SUMIF($P:$P,$P95,$I:$I))))</f>
        <v/>
      </c>
      <c r="W95" s="10" t="str">
        <f>IF($T94=0,SUM(J$2:J93),IF(OR(E95="",J95=""),"",IF($Q95&gt;1,"",SUMIF($P:$P,$P95,$J:$J))))</f>
        <v/>
      </c>
      <c r="X95" s="10" t="str">
        <f t="shared" si="39"/>
        <v/>
      </c>
      <c r="Y95" s="9" t="str">
        <f t="shared" si="24"/>
        <v/>
      </c>
      <c r="Z95" s="10" t="str">
        <f t="shared" si="25"/>
        <v/>
      </c>
      <c r="AA95" s="10" t="str">
        <f t="shared" si="26"/>
        <v/>
      </c>
      <c r="AB95" s="10" t="str">
        <f t="shared" si="32"/>
        <v/>
      </c>
      <c r="AC95" s="17" t="str">
        <f t="shared" si="33"/>
        <v/>
      </c>
      <c r="AD95" s="18" t="str">
        <f t="shared" si="34"/>
        <v/>
      </c>
      <c r="AE95" s="18" t="str">
        <f t="shared" si="35"/>
        <v/>
      </c>
      <c r="AF95" s="18" t="str">
        <f t="shared" si="36"/>
        <v/>
      </c>
    </row>
    <row r="96" spans="1:32" ht="15.75">
      <c r="A96" s="13"/>
      <c r="B96" s="13"/>
      <c r="C96" s="13"/>
      <c r="D96" s="4"/>
      <c r="E96" s="13"/>
      <c r="F96" s="14"/>
      <c r="G96" s="15"/>
      <c r="H96" s="9" t="str">
        <f>IF(AND(ISBLANK(D96),ISBLANK(E96),ISBLANK(F96),ISBLANK(G96)),"",_xlfn.IFS(ISBLANK(D96),"No Calendar Reported",ISBLANK(G96),"No Grade Reported",D96="quarter",VLOOKUP(G96,'Grades '!$A$3:$B$62,2,FALSE),D96="semester",VLOOKUP(G96,'Grades '!$C$3:$D$62,2,FALSE),D96="us semester percentage",VLOOKUP(G96,'Grades '!$G$3:$H$102,2,FALSE),D96="us quarter percentage",VLOOKUP(G96,'Grades '!$E$3:$F$102,2,FALSE),D96="canadian quarter percentage",VLOOKUP(G96,'Grades '!$I$3:$J$102,2,FALSE),D96="canadian semester percentage",VLOOKUP(G96,'Grades '!$K$3:$L$102,2,FALSE)))</f>
        <v/>
      </c>
      <c r="I96" s="9" t="str">
        <f t="shared" si="38"/>
        <v/>
      </c>
      <c r="J96" s="10" t="str">
        <f t="shared" si="27"/>
        <v/>
      </c>
      <c r="K96" s="11" t="str">
        <f t="shared" si="40"/>
        <v/>
      </c>
      <c r="L96" s="11" t="str">
        <f t="shared" si="37"/>
        <v/>
      </c>
      <c r="M96" s="11" t="str">
        <f>IF($T95=0,SUM(I$2:I94),"")</f>
        <v/>
      </c>
      <c r="N96" s="11" t="str">
        <f>IF($T95=0,SUM(J$2:J96),"")</f>
        <v/>
      </c>
      <c r="O96" s="18" t="str">
        <f t="shared" si="22"/>
        <v/>
      </c>
      <c r="P96" s="29" t="str">
        <f>IF(OR(ISBLANK(B96),ISBLANK(C96)),"",VLOOKUP(B96&amp;C96,'Grades '!Q$2:R$285,2,FALSE))</f>
        <v/>
      </c>
      <c r="Q96" s="9" t="str">
        <f t="shared" si="28"/>
        <v/>
      </c>
      <c r="R96" s="9" t="str">
        <f t="shared" si="29"/>
        <v/>
      </c>
      <c r="S96" s="9" t="str">
        <f t="shared" si="30"/>
        <v/>
      </c>
      <c r="T96" s="16" t="str">
        <f t="shared" si="31"/>
        <v/>
      </c>
      <c r="U96" s="10" t="str">
        <f t="shared" si="23"/>
        <v/>
      </c>
      <c r="V96" s="10" t="str">
        <f>IF($T95=0,SUM(I$2:I94),IF(OR(E96="",I96="",I96="No Credits Listed"),"",IF($Q96&gt;1,"",SUMIF($P:$P,$P96,$I:$I))))</f>
        <v/>
      </c>
      <c r="W96" s="10" t="str">
        <f>IF($T95=0,SUM(J$2:J94),IF(OR(E96="",J96=""),"",IF($Q96&gt;1,"",SUMIF($P:$P,$P96,$J:$J))))</f>
        <v/>
      </c>
      <c r="X96" s="10" t="str">
        <f t="shared" si="39"/>
        <v/>
      </c>
      <c r="Y96" s="9" t="str">
        <f t="shared" si="24"/>
        <v/>
      </c>
      <c r="Z96" s="10" t="str">
        <f t="shared" si="25"/>
        <v/>
      </c>
      <c r="AA96" s="10" t="str">
        <f t="shared" si="26"/>
        <v/>
      </c>
      <c r="AB96" s="10" t="str">
        <f t="shared" si="32"/>
        <v/>
      </c>
      <c r="AC96" s="17" t="str">
        <f t="shared" si="33"/>
        <v/>
      </c>
      <c r="AD96" s="18" t="str">
        <f t="shared" si="34"/>
        <v/>
      </c>
      <c r="AE96" s="18" t="str">
        <f t="shared" si="35"/>
        <v/>
      </c>
      <c r="AF96" s="18" t="str">
        <f t="shared" si="36"/>
        <v/>
      </c>
    </row>
    <row r="97" spans="1:32" ht="15.75">
      <c r="A97" s="13"/>
      <c r="B97" s="13"/>
      <c r="C97" s="13"/>
      <c r="D97" s="4"/>
      <c r="E97" s="13"/>
      <c r="F97" s="14"/>
      <c r="G97" s="15"/>
      <c r="H97" s="9" t="str">
        <f>IF(AND(ISBLANK(D97),ISBLANK(E97),ISBLANK(F97),ISBLANK(G97)),"",_xlfn.IFS(ISBLANK(D97),"No Calendar Reported",ISBLANK(G97),"No Grade Reported",D97="quarter",VLOOKUP(G97,'Grades '!$A$3:$B$62,2,FALSE),D97="semester",VLOOKUP(G97,'Grades '!$C$3:$D$62,2,FALSE),D97="us semester percentage",VLOOKUP(G97,'Grades '!$G$3:$H$102,2,FALSE),D97="us quarter percentage",VLOOKUP(G97,'Grades '!$E$3:$F$102,2,FALSE),D97="canadian quarter percentage",VLOOKUP(G97,'Grades '!$I$3:$J$102,2,FALSE),D97="canadian semester percentage",VLOOKUP(G97,'Grades '!$K$3:$L$102,2,FALSE)))</f>
        <v/>
      </c>
      <c r="I97" s="9" t="str">
        <f t="shared" si="38"/>
        <v/>
      </c>
      <c r="J97" s="10" t="str">
        <f t="shared" si="27"/>
        <v/>
      </c>
      <c r="K97" s="11" t="str">
        <f t="shared" si="40"/>
        <v/>
      </c>
      <c r="L97" s="11" t="str">
        <f t="shared" si="37"/>
        <v/>
      </c>
      <c r="M97" s="11" t="str">
        <f>IF($T96=0,SUM(I$2:I95),"")</f>
        <v/>
      </c>
      <c r="N97" s="11" t="str">
        <f>IF($T96=0,SUM(J$2:J97),"")</f>
        <v/>
      </c>
      <c r="O97" s="18" t="str">
        <f t="shared" si="22"/>
        <v/>
      </c>
      <c r="P97" s="29" t="str">
        <f>IF(OR(ISBLANK(B97),ISBLANK(C97)),"",VLOOKUP(B97&amp;C97,'Grades '!Q$2:R$285,2,FALSE))</f>
        <v/>
      </c>
      <c r="Q97" s="9" t="str">
        <f t="shared" si="28"/>
        <v/>
      </c>
      <c r="R97" s="9" t="str">
        <f t="shared" si="29"/>
        <v/>
      </c>
      <c r="S97" s="9" t="str">
        <f t="shared" si="30"/>
        <v/>
      </c>
      <c r="T97" s="16" t="str">
        <f t="shared" si="31"/>
        <v/>
      </c>
      <c r="U97" s="10" t="str">
        <f t="shared" si="23"/>
        <v/>
      </c>
      <c r="V97" s="10" t="str">
        <f>IF($T96=0,SUM(I$2:I95),IF(OR(E97="",I97="",I97="No Credits Listed"),"",IF($Q97&gt;1,"",SUMIF($P:$P,$P97,$I:$I))))</f>
        <v/>
      </c>
      <c r="W97" s="10" t="str">
        <f>IF($T96=0,SUM(J$2:J95),IF(OR(E97="",J97=""),"",IF($Q97&gt;1,"",SUMIF($P:$P,$P97,$J:$J))))</f>
        <v/>
      </c>
      <c r="X97" s="10" t="str">
        <f t="shared" si="39"/>
        <v/>
      </c>
      <c r="Y97" s="9" t="str">
        <f t="shared" si="24"/>
        <v/>
      </c>
      <c r="Z97" s="10" t="str">
        <f t="shared" si="25"/>
        <v/>
      </c>
      <c r="AA97" s="10" t="str">
        <f t="shared" si="26"/>
        <v/>
      </c>
      <c r="AB97" s="10" t="str">
        <f t="shared" si="32"/>
        <v/>
      </c>
      <c r="AC97" s="17" t="str">
        <f t="shared" si="33"/>
        <v/>
      </c>
      <c r="AD97" s="18" t="str">
        <f t="shared" si="34"/>
        <v/>
      </c>
      <c r="AE97" s="18" t="str">
        <f t="shared" si="35"/>
        <v/>
      </c>
      <c r="AF97" s="18" t="str">
        <f t="shared" si="36"/>
        <v/>
      </c>
    </row>
    <row r="98" spans="1:32" ht="15.75">
      <c r="A98" s="24"/>
      <c r="B98" s="24"/>
      <c r="C98" s="13"/>
      <c r="D98" s="4"/>
      <c r="E98" s="24"/>
      <c r="F98" s="26"/>
      <c r="G98" s="25"/>
      <c r="H98" s="9" t="str">
        <f>IF(AND(ISBLANK(D98),ISBLANK(E98),ISBLANK(F98),ISBLANK(G98)),"",_xlfn.IFS(ISBLANK(D98),"No Calendar Reported",ISBLANK(G98),"No Grade Reported",D98="quarter",VLOOKUP(G98,'Grades '!$A$3:$B$62,2,FALSE),D98="semester",VLOOKUP(G98,'Grades '!$C$3:$D$62,2,FALSE),D98="us semester percentage",VLOOKUP(G98,'Grades '!$G$3:$H$102,2,FALSE),D98="us quarter percentage",VLOOKUP(G98,'Grades '!$E$3:$F$102,2,FALSE),D98="canadian quarter percentage",VLOOKUP(G98,'Grades '!$I$3:$J$102,2,FALSE),D98="canadian semester percentage",VLOOKUP(G98,'Grades '!$K$3:$L$102,2,FALSE)))</f>
        <v/>
      </c>
      <c r="I98" s="9" t="str">
        <f t="shared" si="38"/>
        <v/>
      </c>
      <c r="J98" s="10" t="str">
        <f t="shared" si="27"/>
        <v/>
      </c>
      <c r="K98" s="11" t="str">
        <f t="shared" si="40"/>
        <v/>
      </c>
      <c r="L98" s="11" t="str">
        <f t="shared" si="37"/>
        <v/>
      </c>
      <c r="M98" s="11" t="str">
        <f>IF($T97=0,SUM(I$2:I96),"")</f>
        <v/>
      </c>
      <c r="N98" s="11" t="str">
        <f>IF($T97=0,SUM(J$2:J98),"")</f>
        <v/>
      </c>
      <c r="O98" s="18" t="str">
        <f t="shared" si="22"/>
        <v/>
      </c>
      <c r="P98" s="29" t="str">
        <f>IF(OR(ISBLANK(B98),ISBLANK(C98)),"",VLOOKUP(B98&amp;C98,'Grades '!Q$2:R$285,2,FALSE))</f>
        <v/>
      </c>
      <c r="Q98" s="9" t="str">
        <f t="shared" si="28"/>
        <v/>
      </c>
      <c r="R98" s="9" t="str">
        <f t="shared" si="29"/>
        <v/>
      </c>
      <c r="S98" s="9" t="str">
        <f t="shared" si="30"/>
        <v/>
      </c>
      <c r="T98" s="16" t="str">
        <f t="shared" si="31"/>
        <v/>
      </c>
      <c r="U98" s="10" t="str">
        <f t="shared" si="23"/>
        <v/>
      </c>
      <c r="V98" s="10" t="str">
        <f>IF($T97=0,SUM(I$2:I96),IF(OR(E98="",I98="",I98="No Credits Listed"),"",IF($Q98&gt;1,"",SUMIF($P:$P,$P98,$I:$I))))</f>
        <v/>
      </c>
      <c r="W98" s="10" t="str">
        <f>IF($T97=0,SUM(J$2:J96),IF(OR(E98="",J98=""),"",IF($Q98&gt;1,"",SUMIF($P:$P,$P98,$J:$J))))</f>
        <v/>
      </c>
      <c r="X98" s="10" t="str">
        <f t="shared" si="39"/>
        <v/>
      </c>
      <c r="Y98" s="9" t="str">
        <f t="shared" si="24"/>
        <v/>
      </c>
      <c r="Z98" s="10" t="str">
        <f t="shared" si="25"/>
        <v/>
      </c>
      <c r="AA98" s="10" t="str">
        <f t="shared" si="26"/>
        <v/>
      </c>
      <c r="AB98" s="10" t="str">
        <f t="shared" si="32"/>
        <v/>
      </c>
      <c r="AC98" s="17" t="str">
        <f t="shared" si="33"/>
        <v/>
      </c>
      <c r="AD98" s="18" t="str">
        <f t="shared" si="34"/>
        <v/>
      </c>
      <c r="AE98" s="18" t="str">
        <f t="shared" si="35"/>
        <v/>
      </c>
      <c r="AF98" s="18" t="str">
        <f t="shared" si="36"/>
        <v/>
      </c>
    </row>
    <row r="99" spans="1:32" ht="15.75">
      <c r="A99" s="13"/>
      <c r="B99" s="13"/>
      <c r="C99" s="13"/>
      <c r="D99" s="4"/>
      <c r="E99" s="13"/>
      <c r="F99" s="14"/>
      <c r="G99" s="15"/>
      <c r="H99" s="9" t="str">
        <f>IF(AND(ISBLANK(D99),ISBLANK(E99),ISBLANK(F99),ISBLANK(G99)),"",_xlfn.IFS(ISBLANK(D99),"No Calendar Reported",ISBLANK(G99),"No Grade Reported",D99="quarter",VLOOKUP(G99,'Grades '!$A$3:$B$62,2,FALSE),D99="semester",VLOOKUP(G99,'Grades '!$C$3:$D$62,2,FALSE),D99="us semester percentage",VLOOKUP(G99,'Grades '!$G$3:$H$102,2,FALSE),D99="us quarter percentage",VLOOKUP(G99,'Grades '!$E$3:$F$102,2,FALSE),D99="canadian quarter percentage",VLOOKUP(G99,'Grades '!$I$3:$J$102,2,FALSE),D99="canadian semester percentage",VLOOKUP(G99,'Grades '!$K$3:$L$102,2,FALSE)))</f>
        <v/>
      </c>
      <c r="I99" s="9" t="str">
        <f t="shared" si="38"/>
        <v/>
      </c>
      <c r="J99" s="10" t="str">
        <f t="shared" si="27"/>
        <v/>
      </c>
      <c r="K99" s="11" t="str">
        <f t="shared" si="40"/>
        <v/>
      </c>
      <c r="L99" s="11" t="str">
        <f t="shared" si="37"/>
        <v/>
      </c>
      <c r="M99" s="11" t="str">
        <f>IF($T98=0,SUM(I$2:I97),"")</f>
        <v/>
      </c>
      <c r="N99" s="11" t="str">
        <f>IF($T98=0,SUM(J$2:J99),"")</f>
        <v/>
      </c>
      <c r="O99" s="18" t="str">
        <f t="shared" si="22"/>
        <v/>
      </c>
      <c r="P99" s="29" t="str">
        <f>IF(OR(ISBLANK(B99),ISBLANK(C99)),"",VLOOKUP(B99&amp;C99,'Grades '!Q$2:R$285,2,FALSE))</f>
        <v/>
      </c>
      <c r="Q99" s="9" t="str">
        <f t="shared" si="28"/>
        <v/>
      </c>
      <c r="R99" s="9" t="str">
        <f t="shared" si="29"/>
        <v/>
      </c>
      <c r="S99" s="9" t="str">
        <f t="shared" si="30"/>
        <v/>
      </c>
      <c r="T99" s="16" t="str">
        <f t="shared" si="31"/>
        <v/>
      </c>
      <c r="U99" s="10" t="str">
        <f t="shared" si="23"/>
        <v/>
      </c>
      <c r="V99" s="10" t="str">
        <f>IF($T98=0,SUM(I$2:I97),IF(OR(E99="",I99="",I99="No Credits Listed"),"",IF($Q99&gt;1,"",SUMIF($P:$P,$P99,$I:$I))))</f>
        <v/>
      </c>
      <c r="W99" s="10" t="str">
        <f>IF($T98=0,SUM(J$2:J97),IF(OR(E99="",J99=""),"",IF($Q99&gt;1,"",SUMIF($P:$P,$P99,$J:$J))))</f>
        <v/>
      </c>
      <c r="X99" s="10" t="str">
        <f t="shared" si="39"/>
        <v/>
      </c>
      <c r="Y99" s="9" t="str">
        <f t="shared" si="24"/>
        <v/>
      </c>
      <c r="Z99" s="10" t="str">
        <f t="shared" si="25"/>
        <v/>
      </c>
      <c r="AA99" s="10" t="str">
        <f t="shared" si="26"/>
        <v/>
      </c>
      <c r="AB99" s="10" t="str">
        <f t="shared" si="32"/>
        <v/>
      </c>
      <c r="AC99" s="17" t="str">
        <f t="shared" si="33"/>
        <v/>
      </c>
      <c r="AD99" s="18" t="str">
        <f t="shared" si="34"/>
        <v/>
      </c>
      <c r="AE99" s="18" t="str">
        <f t="shared" si="35"/>
        <v/>
      </c>
      <c r="AF99" s="18" t="str">
        <f t="shared" si="36"/>
        <v/>
      </c>
    </row>
    <row r="100" spans="1:32" ht="15.75">
      <c r="A100" s="13"/>
      <c r="B100" s="13"/>
      <c r="C100" s="13"/>
      <c r="D100" s="4"/>
      <c r="E100" s="13"/>
      <c r="F100" s="14"/>
      <c r="G100" s="15"/>
      <c r="H100" s="9" t="str">
        <f>IF(AND(ISBLANK(D100),ISBLANK(E100),ISBLANK(F100),ISBLANK(G100)),"",_xlfn.IFS(ISBLANK(D100),"No Calendar Reported",ISBLANK(G100),"No Grade Reported",D100="quarter",VLOOKUP(G100,'Grades '!$A$3:$B$62,2,FALSE),D100="semester",VLOOKUP(G100,'Grades '!$C$3:$D$62,2,FALSE),D100="us semester percentage",VLOOKUP(G100,'Grades '!$G$3:$H$102,2,FALSE),D100="us quarter percentage",VLOOKUP(G100,'Grades '!$E$3:$F$102,2,FALSE),D100="canadian quarter percentage",VLOOKUP(G100,'Grades '!$I$3:$J$102,2,FALSE),D100="canadian semester percentage",VLOOKUP(G100,'Grades '!$K$3:$L$102,2,FALSE)))</f>
        <v/>
      </c>
      <c r="I100" s="9" t="str">
        <f t="shared" si="38"/>
        <v/>
      </c>
      <c r="J100" s="10" t="str">
        <f t="shared" si="27"/>
        <v/>
      </c>
      <c r="K100" s="11" t="str">
        <f t="shared" si="40"/>
        <v/>
      </c>
      <c r="L100" s="11" t="str">
        <f t="shared" si="37"/>
        <v/>
      </c>
      <c r="M100" s="11" t="str">
        <f>IF($T99=0,SUM(I$2:I98),"")</f>
        <v/>
      </c>
      <c r="N100" s="11" t="str">
        <f>IF($T99=0,SUM(J$2:J100),"")</f>
        <v/>
      </c>
      <c r="O100" s="18" t="str">
        <f t="shared" si="22"/>
        <v/>
      </c>
      <c r="P100" s="29" t="str">
        <f>IF(OR(ISBLANK(B100),ISBLANK(C100)),"",VLOOKUP(B100&amp;C100,'Grades '!Q$2:R$285,2,FALSE))</f>
        <v/>
      </c>
      <c r="Q100" s="9" t="str">
        <f t="shared" si="28"/>
        <v/>
      </c>
      <c r="R100" s="9" t="str">
        <f t="shared" si="29"/>
        <v/>
      </c>
      <c r="S100" s="9" t="str">
        <f t="shared" si="30"/>
        <v/>
      </c>
      <c r="T100" s="16" t="str">
        <f t="shared" si="31"/>
        <v/>
      </c>
      <c r="U100" s="10" t="str">
        <f t="shared" si="23"/>
        <v/>
      </c>
      <c r="V100" s="10" t="str">
        <f>IF($T99=0,SUM(I$2:I98),IF(OR(E100="",I100="",I100="No Credits Listed"),"",IF($Q100&gt;1,"",SUMIF($P:$P,$P100,$I:$I))))</f>
        <v/>
      </c>
      <c r="W100" s="10" t="str">
        <f>IF($T99=0,SUM(J$2:J98),IF(OR(E100="",J100=""),"",IF($Q100&gt;1,"",SUMIF($P:$P,$P100,$J:$J))))</f>
        <v/>
      </c>
      <c r="X100" s="10" t="str">
        <f t="shared" si="39"/>
        <v/>
      </c>
      <c r="Y100" s="9" t="str">
        <f t="shared" si="24"/>
        <v/>
      </c>
      <c r="Z100" s="10" t="str">
        <f t="shared" si="25"/>
        <v/>
      </c>
      <c r="AA100" s="10" t="str">
        <f t="shared" si="26"/>
        <v/>
      </c>
      <c r="AB100" s="10" t="str">
        <f t="shared" si="32"/>
        <v/>
      </c>
      <c r="AC100" s="17" t="str">
        <f t="shared" si="33"/>
        <v/>
      </c>
      <c r="AD100" s="18" t="str">
        <f t="shared" si="34"/>
        <v/>
      </c>
      <c r="AE100" s="18" t="str">
        <f t="shared" si="35"/>
        <v/>
      </c>
      <c r="AF100" s="18" t="str">
        <f t="shared" si="36"/>
        <v/>
      </c>
    </row>
    <row r="101" spans="1:32" ht="15.75">
      <c r="A101" s="13"/>
      <c r="B101" s="13"/>
      <c r="C101" s="13"/>
      <c r="D101" s="4"/>
      <c r="E101" s="13"/>
      <c r="F101" s="14"/>
      <c r="G101" s="15"/>
      <c r="H101" s="9" t="str">
        <f>IF(AND(ISBLANK(D101),ISBLANK(E101),ISBLANK(F101),ISBLANK(G101)),"",_xlfn.IFS(ISBLANK(D101),"No Calendar Reported",ISBLANK(G101),"No Grade Reported",D101="quarter",VLOOKUP(G101,'Grades '!$A$3:$B$62,2,FALSE),D101="semester",VLOOKUP(G101,'Grades '!$C$3:$D$62,2,FALSE),D101="us semester percentage",VLOOKUP(G101,'Grades '!$G$3:$H$102,2,FALSE),D101="us quarter percentage",VLOOKUP(G101,'Grades '!$E$3:$F$102,2,FALSE),D101="canadian quarter percentage",VLOOKUP(G101,'Grades '!$I$3:$J$102,2,FALSE),D101="canadian semester percentage",VLOOKUP(G101,'Grades '!$K$3:$L$102,2,FALSE)))</f>
        <v/>
      </c>
      <c r="I101" s="9" t="str">
        <f t="shared" si="38"/>
        <v/>
      </c>
      <c r="J101" s="10" t="str">
        <f t="shared" si="27"/>
        <v/>
      </c>
      <c r="K101" s="11" t="str">
        <f t="shared" si="40"/>
        <v/>
      </c>
      <c r="L101" s="11" t="str">
        <f t="shared" si="37"/>
        <v/>
      </c>
      <c r="M101" s="11" t="str">
        <f>IF($T100=0,SUM(I$2:I99),"")</f>
        <v/>
      </c>
      <c r="N101" s="11" t="str">
        <f>IF($T100=0,SUM(J$2:J101),"")</f>
        <v/>
      </c>
      <c r="O101" s="18" t="str">
        <f t="shared" si="22"/>
        <v/>
      </c>
      <c r="P101" s="29" t="str">
        <f>IF(OR(ISBLANK(B101),ISBLANK(C101)),"",VLOOKUP(B101&amp;C101,'Grades '!Q$2:R$285,2,FALSE))</f>
        <v/>
      </c>
      <c r="Q101" s="9" t="str">
        <f t="shared" si="28"/>
        <v/>
      </c>
      <c r="R101" s="9" t="str">
        <f t="shared" si="29"/>
        <v/>
      </c>
      <c r="S101" s="9" t="str">
        <f t="shared" si="30"/>
        <v/>
      </c>
      <c r="T101" s="16" t="str">
        <f t="shared" si="31"/>
        <v/>
      </c>
      <c r="U101" s="10" t="str">
        <f t="shared" si="23"/>
        <v/>
      </c>
      <c r="V101" s="10" t="str">
        <f>IF($T100=0,SUM(I$2:I99),IF(OR(E101="",I101="",I101="No Credits Listed"),"",IF($Q101&gt;1,"",SUMIF($P:$P,$P101,$I:$I))))</f>
        <v/>
      </c>
      <c r="W101" s="10" t="str">
        <f>IF($T100=0,SUM(J$2:J99),IF(OR(E101="",J101=""),"",IF($Q101&gt;1,"",SUMIF($P:$P,$P101,$J:$J))))</f>
        <v/>
      </c>
      <c r="X101" s="10" t="str">
        <f t="shared" si="39"/>
        <v/>
      </c>
      <c r="Y101" s="9" t="str">
        <f t="shared" si="24"/>
        <v/>
      </c>
      <c r="Z101" s="10" t="str">
        <f t="shared" si="25"/>
        <v/>
      </c>
      <c r="AA101" s="10" t="str">
        <f t="shared" si="26"/>
        <v/>
      </c>
      <c r="AB101" s="10" t="str">
        <f t="shared" si="32"/>
        <v/>
      </c>
      <c r="AC101" s="17" t="str">
        <f t="shared" si="33"/>
        <v/>
      </c>
      <c r="AD101" s="18" t="str">
        <f t="shared" si="34"/>
        <v/>
      </c>
      <c r="AE101" s="18" t="str">
        <f t="shared" si="35"/>
        <v/>
      </c>
      <c r="AF101" s="18" t="str">
        <f t="shared" si="36"/>
        <v/>
      </c>
    </row>
    <row r="102" spans="1:32" ht="15.75">
      <c r="A102" s="13"/>
      <c r="B102" s="13"/>
      <c r="C102" s="13"/>
      <c r="D102" s="4"/>
      <c r="E102" s="13"/>
      <c r="F102" s="14"/>
      <c r="G102" s="15"/>
      <c r="H102" s="9" t="str">
        <f>IF(AND(ISBLANK(D102),ISBLANK(E102),ISBLANK(F102),ISBLANK(G102)),"",_xlfn.IFS(ISBLANK(D102),"No Calendar Reported",ISBLANK(G102),"No Grade Reported",D102="quarter",VLOOKUP(G102,'Grades '!$A$3:$B$62,2,FALSE),D102="semester",VLOOKUP(G102,'Grades '!$C$3:$D$62,2,FALSE),D102="us semester percentage",VLOOKUP(G102,'Grades '!$G$3:$H$102,2,FALSE),D102="us quarter percentage",VLOOKUP(G102,'Grades '!$E$3:$F$102,2,FALSE),D102="canadian quarter percentage",VLOOKUP(G102,'Grades '!$I$3:$J$102,2,FALSE),D102="canadian semester percentage",VLOOKUP(G102,'Grades '!$K$3:$L$102,2,FALSE)))</f>
        <v/>
      </c>
      <c r="I102" s="9" t="str">
        <f t="shared" si="38"/>
        <v/>
      </c>
      <c r="J102" s="10" t="str">
        <f t="shared" si="27"/>
        <v/>
      </c>
      <c r="K102" s="11" t="str">
        <f t="shared" si="40"/>
        <v/>
      </c>
      <c r="L102" s="11" t="str">
        <f t="shared" si="37"/>
        <v/>
      </c>
      <c r="M102" s="11" t="str">
        <f>IF($T101=0,SUM(I$2:I100),"")</f>
        <v/>
      </c>
      <c r="N102" s="11" t="str">
        <f>IF($T101=0,SUM(J$2:J102),"")</f>
        <v/>
      </c>
      <c r="O102" s="18" t="str">
        <f t="shared" si="22"/>
        <v/>
      </c>
      <c r="P102" s="29" t="str">
        <f>IF(OR(ISBLANK(B102),ISBLANK(C102)),"",VLOOKUP(B102&amp;C102,'Grades '!Q$2:R$285,2,FALSE))</f>
        <v/>
      </c>
      <c r="Q102" s="9" t="str">
        <f t="shared" si="28"/>
        <v/>
      </c>
      <c r="R102" s="9" t="str">
        <f t="shared" si="29"/>
        <v/>
      </c>
      <c r="S102" s="9" t="str">
        <f t="shared" si="30"/>
        <v/>
      </c>
      <c r="T102" s="16" t="str">
        <f t="shared" si="31"/>
        <v/>
      </c>
      <c r="U102" s="10" t="str">
        <f t="shared" si="23"/>
        <v/>
      </c>
      <c r="V102" s="10" t="str">
        <f>IF($T101=0,SUM(I$2:I100),IF(OR(E102="",I102="",I102="No Credits Listed"),"",IF($Q102&gt;1,"",SUMIF($P:$P,$P102,$I:$I))))</f>
        <v/>
      </c>
      <c r="W102" s="10" t="str">
        <f>IF($T101=0,SUM(J$2:J100),IF(OR(E102="",J102=""),"",IF($Q102&gt;1,"",SUMIF($P:$P,$P102,$J:$J))))</f>
        <v/>
      </c>
      <c r="X102" s="10" t="str">
        <f t="shared" si="39"/>
        <v/>
      </c>
      <c r="Y102" s="9" t="str">
        <f t="shared" si="24"/>
        <v/>
      </c>
      <c r="Z102" s="10" t="str">
        <f t="shared" si="25"/>
        <v/>
      </c>
      <c r="AA102" s="10" t="str">
        <f t="shared" si="26"/>
        <v/>
      </c>
      <c r="AB102" s="10" t="str">
        <f t="shared" si="32"/>
        <v/>
      </c>
      <c r="AC102" s="17" t="str">
        <f t="shared" si="33"/>
        <v/>
      </c>
      <c r="AD102" s="18" t="str">
        <f t="shared" si="34"/>
        <v/>
      </c>
      <c r="AE102" s="18" t="str">
        <f t="shared" si="35"/>
        <v/>
      </c>
      <c r="AF102" s="18" t="str">
        <f t="shared" si="36"/>
        <v/>
      </c>
    </row>
    <row r="103" spans="1:32" ht="15.75">
      <c r="A103" s="13"/>
      <c r="B103" s="13"/>
      <c r="C103" s="13"/>
      <c r="D103" s="4"/>
      <c r="E103" s="13"/>
      <c r="F103" s="14"/>
      <c r="G103" s="15"/>
      <c r="H103" s="9" t="str">
        <f>IF(AND(ISBLANK(D103),ISBLANK(E103),ISBLANK(F103),ISBLANK(G103)),"",_xlfn.IFS(ISBLANK(D103),"No Calendar Reported",ISBLANK(G103),"No Grade Reported",D103="quarter",VLOOKUP(G103,'Grades '!$A$3:$B$62,2,FALSE),D103="semester",VLOOKUP(G103,'Grades '!$C$3:$D$62,2,FALSE),D103="us semester percentage",VLOOKUP(G103,'Grades '!$G$3:$H$102,2,FALSE),D103="us quarter percentage",VLOOKUP(G103,'Grades '!$E$3:$F$102,2,FALSE),D103="canadian quarter percentage",VLOOKUP(G103,'Grades '!$I$3:$J$102,2,FALSE),D103="canadian semester percentage",VLOOKUP(G103,'Grades '!$K$3:$L$102,2,FALSE)))</f>
        <v/>
      </c>
      <c r="I103" s="9" t="str">
        <f t="shared" si="38"/>
        <v/>
      </c>
      <c r="J103" s="10" t="str">
        <f t="shared" si="27"/>
        <v/>
      </c>
      <c r="K103" s="11" t="str">
        <f t="shared" si="40"/>
        <v/>
      </c>
      <c r="L103" s="11" t="str">
        <f t="shared" si="37"/>
        <v/>
      </c>
      <c r="M103" s="11" t="str">
        <f>IF($T102=0,SUM(I$2:I101),"")</f>
        <v/>
      </c>
      <c r="N103" s="11" t="str">
        <f>IF($T102=0,SUM(J$2:J103),"")</f>
        <v/>
      </c>
      <c r="O103" s="18" t="str">
        <f t="shared" si="22"/>
        <v/>
      </c>
      <c r="P103" s="29" t="str">
        <f>IF(OR(ISBLANK(B103),ISBLANK(C103)),"",VLOOKUP(B103&amp;C103,'Grades '!Q$2:R$285,2,FALSE))</f>
        <v/>
      </c>
      <c r="Q103" s="9" t="str">
        <f t="shared" si="28"/>
        <v/>
      </c>
      <c r="R103" s="9" t="str">
        <f t="shared" si="29"/>
        <v/>
      </c>
      <c r="S103" s="9" t="str">
        <f t="shared" si="30"/>
        <v/>
      </c>
      <c r="T103" s="16" t="str">
        <f t="shared" si="31"/>
        <v/>
      </c>
      <c r="U103" s="10" t="str">
        <f t="shared" si="23"/>
        <v/>
      </c>
      <c r="V103" s="10" t="str">
        <f>IF($T102=0,SUM(I$2:I101),IF(OR(E103="",I103="",I103="No Credits Listed"),"",IF($Q103&gt;1,"",SUMIF($P:$P,$P103,$I:$I))))</f>
        <v/>
      </c>
      <c r="W103" s="10" t="str">
        <f>IF($T102=0,SUM(J$2:J101),IF(OR(E103="",J103=""),"",IF($Q103&gt;1,"",SUMIF($P:$P,$P103,$J:$J))))</f>
        <v/>
      </c>
      <c r="X103" s="10" t="str">
        <f t="shared" si="39"/>
        <v/>
      </c>
      <c r="Y103" s="9" t="str">
        <f t="shared" si="24"/>
        <v/>
      </c>
      <c r="Z103" s="10" t="str">
        <f t="shared" si="25"/>
        <v/>
      </c>
      <c r="AA103" s="10" t="str">
        <f t="shared" si="26"/>
        <v/>
      </c>
      <c r="AB103" s="10" t="str">
        <f t="shared" si="32"/>
        <v/>
      </c>
      <c r="AC103" s="17" t="str">
        <f t="shared" si="33"/>
        <v/>
      </c>
      <c r="AD103" s="18" t="str">
        <f t="shared" si="34"/>
        <v/>
      </c>
      <c r="AE103" s="18" t="str">
        <f t="shared" si="35"/>
        <v/>
      </c>
      <c r="AF103" s="18" t="str">
        <f t="shared" si="36"/>
        <v/>
      </c>
    </row>
    <row r="104" spans="1:32" ht="15.75">
      <c r="A104" s="13"/>
      <c r="B104" s="13"/>
      <c r="C104" s="13"/>
      <c r="D104" s="4"/>
      <c r="E104" s="13"/>
      <c r="F104" s="14"/>
      <c r="G104" s="15"/>
      <c r="H104" s="9" t="str">
        <f>IF(AND(ISBLANK(D104),ISBLANK(E104),ISBLANK(F104),ISBLANK(G104)),"",_xlfn.IFS(ISBLANK(D104),"No Calendar Reported",ISBLANK(G104),"No Grade Reported",D104="quarter",VLOOKUP(G104,'Grades '!$A$3:$B$62,2,FALSE),D104="semester",VLOOKUP(G104,'Grades '!$C$3:$D$62,2,FALSE),D104="us semester percentage",VLOOKUP(G104,'Grades '!$G$3:$H$102,2,FALSE),D104="us quarter percentage",VLOOKUP(G104,'Grades '!$E$3:$F$102,2,FALSE),D104="canadian quarter percentage",VLOOKUP(G104,'Grades '!$I$3:$J$102,2,FALSE),D104="canadian semester percentage",VLOOKUP(G104,'Grades '!$K$3:$L$102,2,FALSE)))</f>
        <v/>
      </c>
      <c r="I104" s="9" t="str">
        <f t="shared" si="38"/>
        <v/>
      </c>
      <c r="J104" s="10" t="str">
        <f t="shared" si="27"/>
        <v/>
      </c>
      <c r="K104" s="11" t="str">
        <f t="shared" si="40"/>
        <v/>
      </c>
      <c r="L104" s="11" t="str">
        <f t="shared" si="37"/>
        <v/>
      </c>
      <c r="M104" s="11" t="str">
        <f>IF($T103=0,SUM(I$2:I102),"")</f>
        <v/>
      </c>
      <c r="N104" s="11" t="str">
        <f>IF($T103=0,SUM(J$2:J104),"")</f>
        <v/>
      </c>
      <c r="O104" s="18" t="str">
        <f t="shared" si="22"/>
        <v/>
      </c>
      <c r="P104" s="29" t="str">
        <f>IF(OR(ISBLANK(B104),ISBLANK(C104)),"",VLOOKUP(B104&amp;C104,'Grades '!Q$2:R$285,2,FALSE))</f>
        <v/>
      </c>
      <c r="Q104" s="9" t="str">
        <f t="shared" si="28"/>
        <v/>
      </c>
      <c r="R104" s="9" t="str">
        <f t="shared" si="29"/>
        <v/>
      </c>
      <c r="S104" s="9" t="str">
        <f t="shared" si="30"/>
        <v/>
      </c>
      <c r="T104" s="16" t="str">
        <f t="shared" si="31"/>
        <v/>
      </c>
      <c r="U104" s="10" t="str">
        <f t="shared" si="23"/>
        <v/>
      </c>
      <c r="V104" s="10" t="str">
        <f>IF($T103=0,SUM(I$2:I102),IF(OR(E104="",I104="",I104="No Credits Listed"),"",IF($Q104&gt;1,"",SUMIF($P:$P,$P104,$I:$I))))</f>
        <v/>
      </c>
      <c r="W104" s="10" t="str">
        <f>IF($T103=0,SUM(J$2:J102),IF(OR(E104="",J104=""),"",IF($Q104&gt;1,"",SUMIF($P:$P,$P104,$J:$J))))</f>
        <v/>
      </c>
      <c r="X104" s="10" t="str">
        <f t="shared" si="39"/>
        <v/>
      </c>
      <c r="Y104" s="9" t="str">
        <f t="shared" si="24"/>
        <v/>
      </c>
      <c r="Z104" s="10" t="str">
        <f t="shared" si="25"/>
        <v/>
      </c>
      <c r="AA104" s="10" t="str">
        <f t="shared" si="26"/>
        <v/>
      </c>
      <c r="AB104" s="10" t="str">
        <f t="shared" si="32"/>
        <v/>
      </c>
      <c r="AC104" s="17" t="str">
        <f t="shared" si="33"/>
        <v/>
      </c>
      <c r="AD104" s="18" t="str">
        <f t="shared" si="34"/>
        <v/>
      </c>
      <c r="AE104" s="18" t="str">
        <f t="shared" si="35"/>
        <v/>
      </c>
      <c r="AF104" s="18" t="str">
        <f t="shared" si="36"/>
        <v/>
      </c>
    </row>
    <row r="105" spans="1:32" ht="15.75">
      <c r="A105" s="13"/>
      <c r="B105" s="13"/>
      <c r="C105" s="13"/>
      <c r="D105" s="4"/>
      <c r="E105" s="13"/>
      <c r="F105" s="14"/>
      <c r="G105" s="15"/>
      <c r="H105" s="9" t="str">
        <f>IF(AND(ISBLANK(D105),ISBLANK(E105),ISBLANK(F105),ISBLANK(G105)),"",_xlfn.IFS(ISBLANK(D105),"No Calendar Reported",ISBLANK(G105),"No Grade Reported",D105="quarter",VLOOKUP(G105,'Grades '!$A$3:$B$62,2,FALSE),D105="semester",VLOOKUP(G105,'Grades '!$C$3:$D$62,2,FALSE),D105="us semester percentage",VLOOKUP(G105,'Grades '!$G$3:$H$102,2,FALSE),D105="us quarter percentage",VLOOKUP(G105,'Grades '!$E$3:$F$102,2,FALSE),D105="canadian quarter percentage",VLOOKUP(G105,'Grades '!$I$3:$J$102,2,FALSE),D105="canadian semester percentage",VLOOKUP(G105,'Grades '!$K$3:$L$102,2,FALSE)))</f>
        <v/>
      </c>
      <c r="I105" s="9" t="str">
        <f t="shared" si="38"/>
        <v/>
      </c>
      <c r="J105" s="10" t="str">
        <f t="shared" si="27"/>
        <v/>
      </c>
      <c r="K105" s="11" t="str">
        <f t="shared" si="40"/>
        <v/>
      </c>
      <c r="L105" s="11" t="str">
        <f t="shared" si="37"/>
        <v/>
      </c>
      <c r="M105" s="11" t="str">
        <f>IF($T104=0,SUM(I$2:I103),"")</f>
        <v/>
      </c>
      <c r="N105" s="11" t="str">
        <f>IF($T104=0,SUM(J$2:J105),"")</f>
        <v/>
      </c>
      <c r="O105" s="18" t="str">
        <f t="shared" si="22"/>
        <v/>
      </c>
      <c r="P105" s="29" t="str">
        <f>IF(OR(ISBLANK(B105),ISBLANK(C105)),"",VLOOKUP(B105&amp;C105,'Grades '!Q$2:R$285,2,FALSE))</f>
        <v/>
      </c>
      <c r="Q105" s="9" t="str">
        <f t="shared" si="28"/>
        <v/>
      </c>
      <c r="R105" s="9" t="str">
        <f t="shared" si="29"/>
        <v/>
      </c>
      <c r="S105" s="9" t="str">
        <f t="shared" si="30"/>
        <v/>
      </c>
      <c r="T105" s="16" t="str">
        <f t="shared" si="31"/>
        <v/>
      </c>
      <c r="U105" s="10" t="str">
        <f t="shared" si="23"/>
        <v/>
      </c>
      <c r="V105" s="10" t="str">
        <f>IF($T104=0,SUM(I$2:I103),IF(OR(E105="",I105="",I105="No Credits Listed"),"",IF($Q105&gt;1,"",SUMIF($P:$P,$P105,$I:$I))))</f>
        <v/>
      </c>
      <c r="W105" s="10" t="str">
        <f>IF($T104=0,SUM(J$2:J103),IF(OR(E105="",J105=""),"",IF($Q105&gt;1,"",SUMIF($P:$P,$P105,$J:$J))))</f>
        <v/>
      </c>
      <c r="X105" s="10" t="str">
        <f t="shared" si="39"/>
        <v/>
      </c>
      <c r="Y105" s="9" t="str">
        <f t="shared" si="24"/>
        <v/>
      </c>
      <c r="Z105" s="10" t="str">
        <f t="shared" si="25"/>
        <v/>
      </c>
      <c r="AA105" s="10" t="str">
        <f t="shared" si="26"/>
        <v/>
      </c>
      <c r="AB105" s="10" t="str">
        <f t="shared" si="32"/>
        <v/>
      </c>
      <c r="AC105" s="17" t="str">
        <f t="shared" si="33"/>
        <v/>
      </c>
      <c r="AD105" s="18" t="str">
        <f t="shared" si="34"/>
        <v/>
      </c>
      <c r="AE105" s="18" t="str">
        <f t="shared" si="35"/>
        <v/>
      </c>
      <c r="AF105" s="18" t="str">
        <f t="shared" si="36"/>
        <v/>
      </c>
    </row>
    <row r="106" spans="1:32" ht="15.75">
      <c r="A106" s="13"/>
      <c r="B106" s="13"/>
      <c r="C106" s="13"/>
      <c r="D106" s="4"/>
      <c r="E106" s="13"/>
      <c r="F106" s="14"/>
      <c r="G106" s="15"/>
      <c r="H106" s="9" t="str">
        <f>IF(AND(ISBLANK(D106),ISBLANK(E106),ISBLANK(F106),ISBLANK(G106)),"",_xlfn.IFS(ISBLANK(D106),"No Calendar Reported",ISBLANK(G106),"No Grade Reported",D106="quarter",VLOOKUP(G106,'Grades '!$A$3:$B$62,2,FALSE),D106="semester",VLOOKUP(G106,'Grades '!$C$3:$D$62,2,FALSE),D106="us semester percentage",VLOOKUP(G106,'Grades '!$G$3:$H$102,2,FALSE),D106="us quarter percentage",VLOOKUP(G106,'Grades '!$E$3:$F$102,2,FALSE),D106="canadian quarter percentage",VLOOKUP(G106,'Grades '!$I$3:$J$102,2,FALSE),D106="canadian semester percentage",VLOOKUP(G106,'Grades '!$K$3:$L$102,2,FALSE)))</f>
        <v/>
      </c>
      <c r="I106" s="9" t="str">
        <f t="shared" si="38"/>
        <v/>
      </c>
      <c r="J106" s="10" t="str">
        <f t="shared" si="27"/>
        <v/>
      </c>
      <c r="K106" s="11" t="str">
        <f t="shared" si="40"/>
        <v/>
      </c>
      <c r="L106" s="11" t="str">
        <f t="shared" si="37"/>
        <v/>
      </c>
      <c r="M106" s="11" t="str">
        <f>IF($T105=0,SUM(I$2:I104),"")</f>
        <v/>
      </c>
      <c r="N106" s="11" t="str">
        <f>IF($T105=0,SUM(J$2:J106),"")</f>
        <v/>
      </c>
      <c r="O106" s="18" t="str">
        <f t="shared" si="22"/>
        <v/>
      </c>
      <c r="P106" s="29" t="str">
        <f>IF(OR(ISBLANK(B106),ISBLANK(C106)),"",VLOOKUP(B106&amp;C106,'Grades '!Q$2:R$285,2,FALSE))</f>
        <v/>
      </c>
      <c r="Q106" s="9" t="str">
        <f t="shared" si="28"/>
        <v/>
      </c>
      <c r="R106" s="9" t="str">
        <f t="shared" si="29"/>
        <v/>
      </c>
      <c r="S106" s="9" t="str">
        <f t="shared" si="30"/>
        <v/>
      </c>
      <c r="T106" s="16" t="str">
        <f t="shared" si="31"/>
        <v/>
      </c>
      <c r="U106" s="10" t="str">
        <f t="shared" si="23"/>
        <v/>
      </c>
      <c r="V106" s="10" t="str">
        <f>IF($T105=0,SUM(I$2:I104),IF(OR(E106="",I106="",I106="No Credits Listed"),"",IF($Q106&gt;1,"",SUMIF($P:$P,$P106,$I:$I))))</f>
        <v/>
      </c>
      <c r="W106" s="10" t="str">
        <f>IF($T105=0,SUM(J$2:J104),IF(OR(E106="",J106=""),"",IF($Q106&gt;1,"",SUMIF($P:$P,$P106,$J:$J))))</f>
        <v/>
      </c>
      <c r="X106" s="10" t="str">
        <f t="shared" si="39"/>
        <v/>
      </c>
      <c r="Y106" s="9" t="str">
        <f t="shared" si="24"/>
        <v/>
      </c>
      <c r="Z106" s="10" t="str">
        <f t="shared" si="25"/>
        <v/>
      </c>
      <c r="AA106" s="10" t="str">
        <f t="shared" si="26"/>
        <v/>
      </c>
      <c r="AB106" s="10" t="str">
        <f t="shared" si="32"/>
        <v/>
      </c>
      <c r="AC106" s="17" t="str">
        <f t="shared" si="33"/>
        <v/>
      </c>
      <c r="AD106" s="18" t="str">
        <f t="shared" si="34"/>
        <v/>
      </c>
      <c r="AE106" s="18" t="str">
        <f t="shared" si="35"/>
        <v/>
      </c>
      <c r="AF106" s="18" t="str">
        <f t="shared" si="36"/>
        <v/>
      </c>
    </row>
    <row r="107" spans="1:32" ht="15.75">
      <c r="A107" s="13"/>
      <c r="B107" s="13"/>
      <c r="C107" s="13"/>
      <c r="D107" s="4"/>
      <c r="E107" s="13"/>
      <c r="F107" s="14"/>
      <c r="G107" s="15"/>
      <c r="H107" s="9" t="str">
        <f>IF(AND(ISBLANK(D107),ISBLANK(E107),ISBLANK(F107),ISBLANK(G107)),"",_xlfn.IFS(ISBLANK(D107),"No Calendar Reported",ISBLANK(G107),"No Grade Reported",D107="quarter",VLOOKUP(G107,'Grades '!$A$3:$B$62,2,FALSE),D107="semester",VLOOKUP(G107,'Grades '!$C$3:$D$62,2,FALSE),D107="us semester percentage",VLOOKUP(G107,'Grades '!$G$3:$H$102,2,FALSE),D107="us quarter percentage",VLOOKUP(G107,'Grades '!$E$3:$F$102,2,FALSE),D107="canadian quarter percentage",VLOOKUP(G107,'Grades '!$I$3:$J$102,2,FALSE),D107="canadian semester percentage",VLOOKUP(G107,'Grades '!$K$3:$L$102,2,FALSE)))</f>
        <v/>
      </c>
      <c r="I107" s="9" t="str">
        <f t="shared" si="38"/>
        <v/>
      </c>
      <c r="J107" s="10" t="str">
        <f t="shared" si="27"/>
        <v/>
      </c>
      <c r="K107" s="11" t="str">
        <f t="shared" si="40"/>
        <v/>
      </c>
      <c r="L107" s="11" t="str">
        <f t="shared" si="37"/>
        <v/>
      </c>
      <c r="M107" s="11" t="str">
        <f>IF($T106=0,SUM(I$2:I105),"")</f>
        <v/>
      </c>
      <c r="N107" s="11" t="str">
        <f>IF($T106=0,SUM(J$2:J107),"")</f>
        <v/>
      </c>
      <c r="O107" s="18" t="str">
        <f t="shared" si="22"/>
        <v/>
      </c>
      <c r="P107" s="29" t="str">
        <f>IF(OR(ISBLANK(B107),ISBLANK(C107)),"",VLOOKUP(B107&amp;C107,'Grades '!Q$2:R$285,2,FALSE))</f>
        <v/>
      </c>
      <c r="Q107" s="9" t="str">
        <f t="shared" si="28"/>
        <v/>
      </c>
      <c r="R107" s="9" t="str">
        <f t="shared" si="29"/>
        <v/>
      </c>
      <c r="S107" s="9" t="str">
        <f t="shared" si="30"/>
        <v/>
      </c>
      <c r="T107" s="16" t="str">
        <f t="shared" si="31"/>
        <v/>
      </c>
      <c r="U107" s="10" t="str">
        <f t="shared" si="23"/>
        <v/>
      </c>
      <c r="V107" s="10" t="str">
        <f>IF($T106=0,SUM(I$2:I105),IF(OR(E107="",I107="",I107="No Credits Listed"),"",IF($Q107&gt;1,"",SUMIF($P:$P,$P107,$I:$I))))</f>
        <v/>
      </c>
      <c r="W107" s="10" t="str">
        <f>IF($T106=0,SUM(J$2:J105),IF(OR(E107="",J107=""),"",IF($Q107&gt;1,"",SUMIF($P:$P,$P107,$J:$J))))</f>
        <v/>
      </c>
      <c r="X107" s="10" t="str">
        <f t="shared" si="39"/>
        <v/>
      </c>
      <c r="Y107" s="9" t="str">
        <f t="shared" si="24"/>
        <v/>
      </c>
      <c r="Z107" s="10" t="str">
        <f t="shared" si="25"/>
        <v/>
      </c>
      <c r="AA107" s="10" t="str">
        <f t="shared" si="26"/>
        <v/>
      </c>
      <c r="AB107" s="10" t="str">
        <f t="shared" si="32"/>
        <v/>
      </c>
      <c r="AC107" s="17" t="str">
        <f t="shared" si="33"/>
        <v/>
      </c>
      <c r="AD107" s="18" t="str">
        <f t="shared" si="34"/>
        <v/>
      </c>
      <c r="AE107" s="18" t="str">
        <f t="shared" si="35"/>
        <v/>
      </c>
      <c r="AF107" s="18" t="str">
        <f t="shared" si="36"/>
        <v/>
      </c>
    </row>
    <row r="108" spans="1:32" ht="15.75">
      <c r="A108" s="13"/>
      <c r="B108" s="13"/>
      <c r="C108" s="13"/>
      <c r="D108" s="4"/>
      <c r="E108" s="13"/>
      <c r="F108" s="14"/>
      <c r="G108" s="15"/>
      <c r="H108" s="9" t="str">
        <f>IF(AND(ISBLANK(D108),ISBLANK(E108),ISBLANK(F108),ISBLANK(G108)),"",_xlfn.IFS(ISBLANK(D108),"No Calendar Reported",ISBLANK(G108),"No Grade Reported",D108="quarter",VLOOKUP(G108,'Grades '!$A$3:$B$62,2,FALSE),D108="semester",VLOOKUP(G108,'Grades '!$C$3:$D$62,2,FALSE),D108="us semester percentage",VLOOKUP(G108,'Grades '!$G$3:$H$102,2,FALSE),D108="us quarter percentage",VLOOKUP(G108,'Grades '!$E$3:$F$102,2,FALSE),D108="canadian quarter percentage",VLOOKUP(G108,'Grades '!$I$3:$J$102,2,FALSE),D108="canadian semester percentage",VLOOKUP(G108,'Grades '!$K$3:$L$102,2,FALSE)))</f>
        <v/>
      </c>
      <c r="I108" s="9" t="str">
        <f t="shared" si="38"/>
        <v/>
      </c>
      <c r="J108" s="10" t="str">
        <f t="shared" si="27"/>
        <v/>
      </c>
      <c r="K108" s="11" t="str">
        <f t="shared" si="40"/>
        <v/>
      </c>
      <c r="L108" s="11" t="str">
        <f t="shared" si="37"/>
        <v/>
      </c>
      <c r="M108" s="11" t="str">
        <f>IF($T107=0,SUM(I$2:I106),"")</f>
        <v/>
      </c>
      <c r="N108" s="11" t="str">
        <f>IF($T107=0,SUM(J$2:J108),"")</f>
        <v/>
      </c>
      <c r="O108" s="18" t="str">
        <f t="shared" si="22"/>
        <v/>
      </c>
      <c r="P108" s="29" t="str">
        <f>IF(OR(ISBLANK(B108),ISBLANK(C108)),"",VLOOKUP(B108&amp;C108,'Grades '!Q$2:R$285,2,FALSE))</f>
        <v/>
      </c>
      <c r="Q108" s="9" t="str">
        <f t="shared" si="28"/>
        <v/>
      </c>
      <c r="R108" s="9" t="str">
        <f t="shared" si="29"/>
        <v/>
      </c>
      <c r="S108" s="9" t="str">
        <f t="shared" si="30"/>
        <v/>
      </c>
      <c r="T108" s="16" t="str">
        <f t="shared" si="31"/>
        <v/>
      </c>
      <c r="U108" s="10" t="str">
        <f t="shared" si="23"/>
        <v/>
      </c>
      <c r="V108" s="10" t="str">
        <f>IF($T107=0,SUM(I$2:I106),IF(OR(E108="",I108="",I108="No Credits Listed"),"",IF($Q108&gt;1,"",SUMIF($P:$P,$P108,$I:$I))))</f>
        <v/>
      </c>
      <c r="W108" s="10" t="str">
        <f>IF($T107=0,SUM(J$2:J106),IF(OR(E108="",J108=""),"",IF($Q108&gt;1,"",SUMIF($P:$P,$P108,$J:$J))))</f>
        <v/>
      </c>
      <c r="X108" s="10" t="str">
        <f t="shared" si="39"/>
        <v/>
      </c>
      <c r="Y108" s="9" t="str">
        <f t="shared" si="24"/>
        <v/>
      </c>
      <c r="Z108" s="10" t="str">
        <f t="shared" si="25"/>
        <v/>
      </c>
      <c r="AA108" s="10" t="str">
        <f t="shared" si="26"/>
        <v/>
      </c>
      <c r="AB108" s="10" t="str">
        <f t="shared" si="32"/>
        <v/>
      </c>
      <c r="AC108" s="17" t="str">
        <f t="shared" si="33"/>
        <v/>
      </c>
      <c r="AD108" s="18" t="str">
        <f t="shared" si="34"/>
        <v/>
      </c>
      <c r="AE108" s="18" t="str">
        <f t="shared" si="35"/>
        <v/>
      </c>
      <c r="AF108" s="18" t="str">
        <f t="shared" si="36"/>
        <v/>
      </c>
    </row>
    <row r="109" spans="1:32" ht="15.75">
      <c r="A109" s="13"/>
      <c r="B109" s="13"/>
      <c r="C109" s="13"/>
      <c r="D109" s="4"/>
      <c r="E109" s="13"/>
      <c r="F109" s="14"/>
      <c r="G109" s="15"/>
      <c r="H109" s="9" t="str">
        <f>IF(AND(ISBLANK(D109),ISBLANK(E109),ISBLANK(F109),ISBLANK(G109)),"",_xlfn.IFS(ISBLANK(D109),"No Calendar Reported",ISBLANK(G109),"No Grade Reported",D109="quarter",VLOOKUP(G109,'Grades '!$A$3:$B$62,2,FALSE),D109="semester",VLOOKUP(G109,'Grades '!$C$3:$D$62,2,FALSE),D109="us semester percentage",VLOOKUP(G109,'Grades '!$G$3:$H$102,2,FALSE),D109="us quarter percentage",VLOOKUP(G109,'Grades '!$E$3:$F$102,2,FALSE),D109="canadian quarter percentage",VLOOKUP(G109,'Grades '!$I$3:$J$102,2,FALSE),D109="canadian semester percentage",VLOOKUP(G109,'Grades '!$K$3:$L$102,2,FALSE)))</f>
        <v/>
      </c>
      <c r="I109" s="9" t="str">
        <f t="shared" si="38"/>
        <v/>
      </c>
      <c r="J109" s="10" t="str">
        <f t="shared" si="27"/>
        <v/>
      </c>
      <c r="K109" s="11" t="str">
        <f t="shared" si="40"/>
        <v/>
      </c>
      <c r="L109" s="11" t="str">
        <f t="shared" si="37"/>
        <v/>
      </c>
      <c r="M109" s="11" t="str">
        <f>IF($T108=0,SUM(I$2:I107),"")</f>
        <v/>
      </c>
      <c r="N109" s="11" t="str">
        <f>IF($T108=0,SUM(J$2:J109),"")</f>
        <v/>
      </c>
      <c r="O109" s="18" t="str">
        <f t="shared" si="22"/>
        <v/>
      </c>
      <c r="P109" s="29" t="str">
        <f>IF(OR(ISBLANK(B109),ISBLANK(C109)),"",VLOOKUP(B109&amp;C109,'Grades '!Q$2:R$285,2,FALSE))</f>
        <v/>
      </c>
      <c r="Q109" s="9" t="str">
        <f t="shared" si="28"/>
        <v/>
      </c>
      <c r="R109" s="9" t="str">
        <f t="shared" si="29"/>
        <v/>
      </c>
      <c r="S109" s="9" t="str">
        <f t="shared" si="30"/>
        <v/>
      </c>
      <c r="T109" s="16" t="str">
        <f t="shared" si="31"/>
        <v/>
      </c>
      <c r="U109" s="10" t="str">
        <f t="shared" si="23"/>
        <v/>
      </c>
      <c r="V109" s="10" t="str">
        <f>IF($T108=0,SUM(I$2:I107),IF(OR(E109="",I109="",I109="No Credits Listed"),"",IF($Q109&gt;1,"",SUMIF($P:$P,$P109,$I:$I))))</f>
        <v/>
      </c>
      <c r="W109" s="10" t="str">
        <f>IF($T108=0,SUM(J$2:J107),IF(OR(E109="",J109=""),"",IF($Q109&gt;1,"",SUMIF($P:$P,$P109,$J:$J))))</f>
        <v/>
      </c>
      <c r="X109" s="10" t="str">
        <f t="shared" si="39"/>
        <v/>
      </c>
      <c r="Y109" s="9" t="str">
        <f t="shared" si="24"/>
        <v/>
      </c>
      <c r="Z109" s="10" t="str">
        <f t="shared" si="25"/>
        <v/>
      </c>
      <c r="AA109" s="10" t="str">
        <f t="shared" si="26"/>
        <v/>
      </c>
      <c r="AB109" s="10" t="str">
        <f t="shared" si="32"/>
        <v/>
      </c>
      <c r="AC109" s="17" t="str">
        <f t="shared" si="33"/>
        <v/>
      </c>
      <c r="AD109" s="18" t="str">
        <f t="shared" si="34"/>
        <v/>
      </c>
      <c r="AE109" s="18" t="str">
        <f t="shared" si="35"/>
        <v/>
      </c>
      <c r="AF109" s="18" t="str">
        <f t="shared" si="36"/>
        <v/>
      </c>
    </row>
    <row r="110" spans="1:32" ht="15.75">
      <c r="A110" s="13"/>
      <c r="B110" s="13"/>
      <c r="C110" s="13"/>
      <c r="D110" s="4"/>
      <c r="E110" s="13"/>
      <c r="F110" s="14"/>
      <c r="G110" s="15"/>
      <c r="H110" s="9" t="str">
        <f>IF(AND(ISBLANK(D110),ISBLANK(E110),ISBLANK(F110),ISBLANK(G110)),"",_xlfn.IFS(ISBLANK(D110),"No Calendar Reported",ISBLANK(G110),"No Grade Reported",D110="quarter",VLOOKUP(G110,'Grades '!$A$3:$B$62,2,FALSE),D110="semester",VLOOKUP(G110,'Grades '!$C$3:$D$62,2,FALSE),D110="us semester percentage",VLOOKUP(G110,'Grades '!$G$3:$H$102,2,FALSE),D110="us quarter percentage",VLOOKUP(G110,'Grades '!$E$3:$F$102,2,FALSE),D110="canadian quarter percentage",VLOOKUP(G110,'Grades '!$I$3:$J$102,2,FALSE),D110="canadian semester percentage",VLOOKUP(G110,'Grades '!$K$3:$L$102,2,FALSE)))</f>
        <v/>
      </c>
      <c r="I110" s="9" t="str">
        <f t="shared" si="38"/>
        <v/>
      </c>
      <c r="J110" s="10" t="str">
        <f t="shared" si="27"/>
        <v/>
      </c>
      <c r="K110" s="11" t="str">
        <f t="shared" si="40"/>
        <v/>
      </c>
      <c r="L110" s="11" t="str">
        <f t="shared" si="37"/>
        <v/>
      </c>
      <c r="M110" s="11" t="str">
        <f>IF($T109=0,SUM(I$2:I108),"")</f>
        <v/>
      </c>
      <c r="N110" s="11" t="str">
        <f>IF($T109=0,SUM(J$2:J110),"")</f>
        <v/>
      </c>
      <c r="O110" s="18" t="str">
        <f t="shared" si="22"/>
        <v/>
      </c>
      <c r="P110" s="29" t="str">
        <f>IF(OR(ISBLANK(B110),ISBLANK(C110)),"",VLOOKUP(B110&amp;C110,'Grades '!Q$2:R$285,2,FALSE))</f>
        <v/>
      </c>
      <c r="Q110" s="9" t="str">
        <f t="shared" si="28"/>
        <v/>
      </c>
      <c r="R110" s="9" t="str">
        <f t="shared" si="29"/>
        <v/>
      </c>
      <c r="S110" s="9" t="str">
        <f t="shared" si="30"/>
        <v/>
      </c>
      <c r="T110" s="16" t="str">
        <f t="shared" si="31"/>
        <v/>
      </c>
      <c r="U110" s="10" t="str">
        <f t="shared" si="23"/>
        <v/>
      </c>
      <c r="V110" s="10" t="str">
        <f>IF($T109=0,SUM(I$2:I108),IF(OR(E110="",I110="",I110="No Credits Listed"),"",IF($Q110&gt;1,"",SUMIF($P:$P,$P110,$I:$I))))</f>
        <v/>
      </c>
      <c r="W110" s="10" t="str">
        <f>IF($T109=0,SUM(J$2:J108),IF(OR(E110="",J110=""),"",IF($Q110&gt;1,"",SUMIF($P:$P,$P110,$J:$J))))</f>
        <v/>
      </c>
      <c r="X110" s="10" t="str">
        <f t="shared" si="39"/>
        <v/>
      </c>
      <c r="Y110" s="9" t="str">
        <f t="shared" si="24"/>
        <v/>
      </c>
      <c r="Z110" s="10" t="str">
        <f t="shared" si="25"/>
        <v/>
      </c>
      <c r="AA110" s="10" t="str">
        <f t="shared" si="26"/>
        <v/>
      </c>
      <c r="AB110" s="10" t="str">
        <f t="shared" si="32"/>
        <v/>
      </c>
      <c r="AC110" s="17" t="str">
        <f t="shared" si="33"/>
        <v/>
      </c>
      <c r="AD110" s="18" t="str">
        <f t="shared" si="34"/>
        <v/>
      </c>
      <c r="AE110" s="18" t="str">
        <f t="shared" si="35"/>
        <v/>
      </c>
      <c r="AF110" s="18" t="str">
        <f t="shared" si="36"/>
        <v/>
      </c>
    </row>
    <row r="111" spans="1:32" ht="15.75">
      <c r="A111" s="13"/>
      <c r="B111" s="13"/>
      <c r="C111" s="13"/>
      <c r="D111" s="4"/>
      <c r="E111" s="13"/>
      <c r="F111" s="14"/>
      <c r="G111" s="15"/>
      <c r="H111" s="9" t="str">
        <f>IF(AND(ISBLANK(D111),ISBLANK(E111),ISBLANK(F111),ISBLANK(G111)),"",_xlfn.IFS(ISBLANK(D111),"No Calendar Reported",ISBLANK(G111),"No Grade Reported",D111="quarter",VLOOKUP(G111,'Grades '!$A$3:$B$62,2,FALSE),D111="semester",VLOOKUP(G111,'Grades '!$C$3:$D$62,2,FALSE),D111="us semester percentage",VLOOKUP(G111,'Grades '!$G$3:$H$102,2,FALSE),D111="us quarter percentage",VLOOKUP(G111,'Grades '!$E$3:$F$102,2,FALSE),D111="canadian quarter percentage",VLOOKUP(G111,'Grades '!$I$3:$J$102,2,FALSE),D111="canadian semester percentage",VLOOKUP(G111,'Grades '!$K$3:$L$102,2,FALSE)))</f>
        <v/>
      </c>
      <c r="I111" s="9" t="str">
        <f t="shared" si="38"/>
        <v/>
      </c>
      <c r="J111" s="10" t="str">
        <f t="shared" si="27"/>
        <v/>
      </c>
      <c r="K111" s="11" t="str">
        <f t="shared" si="40"/>
        <v/>
      </c>
      <c r="L111" s="11" t="str">
        <f t="shared" si="37"/>
        <v/>
      </c>
      <c r="M111" s="11" t="str">
        <f>IF($T110=0,SUM(I$2:I109),"")</f>
        <v/>
      </c>
      <c r="N111" s="11" t="str">
        <f>IF($T110=0,SUM(J$2:J111),"")</f>
        <v/>
      </c>
      <c r="O111" s="18" t="str">
        <f t="shared" si="22"/>
        <v/>
      </c>
      <c r="P111" s="29" t="str">
        <f>IF(OR(ISBLANK(B111),ISBLANK(C111)),"",VLOOKUP(B111&amp;C111,'Grades '!Q$2:R$285,2,FALSE))</f>
        <v/>
      </c>
      <c r="Q111" s="9" t="str">
        <f t="shared" si="28"/>
        <v/>
      </c>
      <c r="R111" s="9" t="str">
        <f t="shared" si="29"/>
        <v/>
      </c>
      <c r="S111" s="9" t="str">
        <f t="shared" si="30"/>
        <v/>
      </c>
      <c r="T111" s="16" t="str">
        <f t="shared" si="31"/>
        <v/>
      </c>
      <c r="U111" s="10" t="str">
        <f t="shared" si="23"/>
        <v/>
      </c>
      <c r="V111" s="10" t="str">
        <f>IF($T110=0,SUM(I$2:I109),IF(OR(E111="",I111="",I111="No Credits Listed"),"",IF($Q111&gt;1,"",SUMIF($P:$P,$P111,$I:$I))))</f>
        <v/>
      </c>
      <c r="W111" s="10" t="str">
        <f>IF($T110=0,SUM(J$2:J109),IF(OR(E111="",J111=""),"",IF($Q111&gt;1,"",SUMIF($P:$P,$P111,$J:$J))))</f>
        <v/>
      </c>
      <c r="X111" s="10" t="str">
        <f t="shared" si="39"/>
        <v/>
      </c>
      <c r="Y111" s="9" t="str">
        <f t="shared" si="24"/>
        <v/>
      </c>
      <c r="Z111" s="10" t="str">
        <f t="shared" si="25"/>
        <v/>
      </c>
      <c r="AA111" s="10" t="str">
        <f t="shared" si="26"/>
        <v/>
      </c>
      <c r="AB111" s="10" t="str">
        <f t="shared" si="32"/>
        <v/>
      </c>
      <c r="AC111" s="17" t="str">
        <f t="shared" si="33"/>
        <v/>
      </c>
      <c r="AD111" s="18" t="str">
        <f t="shared" si="34"/>
        <v/>
      </c>
      <c r="AE111" s="18" t="str">
        <f t="shared" si="35"/>
        <v/>
      </c>
      <c r="AF111" s="18" t="str">
        <f t="shared" si="36"/>
        <v/>
      </c>
    </row>
    <row r="112" spans="1:32" ht="15.75">
      <c r="A112" s="13"/>
      <c r="B112" s="13"/>
      <c r="C112" s="13"/>
      <c r="D112" s="4"/>
      <c r="E112" s="13"/>
      <c r="F112" s="14"/>
      <c r="G112" s="15"/>
      <c r="H112" s="9" t="str">
        <f>IF(AND(ISBLANK(D112),ISBLANK(E112),ISBLANK(F112),ISBLANK(G112)),"",_xlfn.IFS(ISBLANK(D112),"No Calendar Reported",ISBLANK(G112),"No Grade Reported",D112="quarter",VLOOKUP(G112,'Grades '!$A$3:$B$62,2,FALSE),D112="semester",VLOOKUP(G112,'Grades '!$C$3:$D$62,2,FALSE),D112="us semester percentage",VLOOKUP(G112,'Grades '!$G$3:$H$102,2,FALSE),D112="us quarter percentage",VLOOKUP(G112,'Grades '!$E$3:$F$102,2,FALSE),D112="canadian quarter percentage",VLOOKUP(G112,'Grades '!$I$3:$J$102,2,FALSE),D112="canadian semester percentage",VLOOKUP(G112,'Grades '!$K$3:$L$102,2,FALSE)))</f>
        <v/>
      </c>
      <c r="I112" s="9" t="str">
        <f t="shared" si="38"/>
        <v/>
      </c>
      <c r="J112" s="10" t="str">
        <f t="shared" si="27"/>
        <v/>
      </c>
      <c r="K112" s="11" t="str">
        <f t="shared" si="40"/>
        <v/>
      </c>
      <c r="L112" s="11" t="str">
        <f t="shared" si="37"/>
        <v/>
      </c>
      <c r="M112" s="11" t="str">
        <f>IF($T111=0,SUM(I$2:I110),"")</f>
        <v/>
      </c>
      <c r="N112" s="11" t="str">
        <f>IF($T111=0,SUM(J$2:J112),"")</f>
        <v/>
      </c>
      <c r="O112" s="18" t="str">
        <f t="shared" si="22"/>
        <v/>
      </c>
      <c r="P112" s="29" t="str">
        <f>IF(OR(ISBLANK(B112),ISBLANK(C112)),"",VLOOKUP(B112&amp;C112,'Grades '!Q$2:R$285,2,FALSE))</f>
        <v/>
      </c>
      <c r="Q112" s="9" t="str">
        <f t="shared" si="28"/>
        <v/>
      </c>
      <c r="R112" s="9" t="str">
        <f t="shared" si="29"/>
        <v/>
      </c>
      <c r="S112" s="9" t="str">
        <f t="shared" si="30"/>
        <v/>
      </c>
      <c r="T112" s="16" t="str">
        <f t="shared" si="31"/>
        <v/>
      </c>
      <c r="U112" s="10" t="str">
        <f t="shared" si="23"/>
        <v/>
      </c>
      <c r="V112" s="10" t="str">
        <f>IF($T111=0,SUM(I$2:I110),IF(OR(E112="",I112="",I112="No Credits Listed"),"",IF($Q112&gt;1,"",SUMIF($P:$P,$P112,$I:$I))))</f>
        <v/>
      </c>
      <c r="W112" s="10" t="str">
        <f>IF($T111=0,SUM(J$2:J110),IF(OR(E112="",J112=""),"",IF($Q112&gt;1,"",SUMIF($P:$P,$P112,$J:$J))))</f>
        <v/>
      </c>
      <c r="X112" s="10" t="str">
        <f t="shared" si="39"/>
        <v/>
      </c>
      <c r="Y112" s="9" t="str">
        <f t="shared" si="24"/>
        <v/>
      </c>
      <c r="Z112" s="10" t="str">
        <f t="shared" si="25"/>
        <v/>
      </c>
      <c r="AA112" s="10" t="str">
        <f t="shared" si="26"/>
        <v/>
      </c>
      <c r="AB112" s="10" t="str">
        <f t="shared" si="32"/>
        <v/>
      </c>
      <c r="AC112" s="17" t="str">
        <f t="shared" si="33"/>
        <v/>
      </c>
      <c r="AD112" s="18" t="str">
        <f t="shared" si="34"/>
        <v/>
      </c>
      <c r="AE112" s="18" t="str">
        <f t="shared" si="35"/>
        <v/>
      </c>
      <c r="AF112" s="18" t="str">
        <f t="shared" si="36"/>
        <v/>
      </c>
    </row>
    <row r="113" spans="1:32" ht="15.75">
      <c r="A113" s="13"/>
      <c r="B113" s="13"/>
      <c r="C113" s="13"/>
      <c r="D113" s="4"/>
      <c r="E113" s="13"/>
      <c r="F113" s="14"/>
      <c r="G113" s="15"/>
      <c r="H113" s="9" t="str">
        <f>IF(AND(ISBLANK(D113),ISBLANK(E113),ISBLANK(F113),ISBLANK(G113)),"",_xlfn.IFS(ISBLANK(D113),"No Calendar Reported",ISBLANK(G113),"No Grade Reported",D113="quarter",VLOOKUP(G113,'Grades '!$A$3:$B$62,2,FALSE),D113="semester",VLOOKUP(G113,'Grades '!$C$3:$D$62,2,FALSE),D113="us semester percentage",VLOOKUP(G113,'Grades '!$G$3:$H$102,2,FALSE),D113="us quarter percentage",VLOOKUP(G113,'Grades '!$E$3:$F$102,2,FALSE),D113="canadian quarter percentage",VLOOKUP(G113,'Grades '!$I$3:$J$102,2,FALSE),D113="canadian semester percentage",VLOOKUP(G113,'Grades '!$K$3:$L$102,2,FALSE)))</f>
        <v/>
      </c>
      <c r="I113" s="9" t="str">
        <f t="shared" si="38"/>
        <v/>
      </c>
      <c r="J113" s="10" t="str">
        <f t="shared" si="27"/>
        <v/>
      </c>
      <c r="K113" s="11" t="str">
        <f t="shared" si="40"/>
        <v/>
      </c>
      <c r="L113" s="11" t="str">
        <f t="shared" si="37"/>
        <v/>
      </c>
      <c r="M113" s="11" t="str">
        <f>IF($T112=0,SUM(I$2:I111),"")</f>
        <v/>
      </c>
      <c r="N113" s="11" t="str">
        <f>IF($T112=0,SUM(J$2:J113),"")</f>
        <v/>
      </c>
      <c r="O113" s="18" t="str">
        <f t="shared" si="22"/>
        <v/>
      </c>
      <c r="P113" s="29" t="str">
        <f>IF(OR(ISBLANK(B113),ISBLANK(C113)),"",VLOOKUP(B113&amp;C113,'Grades '!Q$2:R$285,2,FALSE))</f>
        <v/>
      </c>
      <c r="Q113" s="9" t="str">
        <f t="shared" si="28"/>
        <v/>
      </c>
      <c r="R113" s="9" t="str">
        <f t="shared" si="29"/>
        <v/>
      </c>
      <c r="S113" s="9" t="str">
        <f t="shared" si="30"/>
        <v/>
      </c>
      <c r="T113" s="16" t="str">
        <f t="shared" si="31"/>
        <v/>
      </c>
      <c r="U113" s="10" t="str">
        <f t="shared" si="23"/>
        <v/>
      </c>
      <c r="V113" s="10" t="str">
        <f>IF($T112=0,SUM(I$2:I111),IF(OR(E113="",I113="",I113="No Credits Listed"),"",IF($Q113&gt;1,"",SUMIF($P:$P,$P113,$I:$I))))</f>
        <v/>
      </c>
      <c r="W113" s="10" t="str">
        <f>IF($T112=0,SUM(J$2:J111),IF(OR(E113="",J113=""),"",IF($Q113&gt;1,"",SUMIF($P:$P,$P113,$J:$J))))</f>
        <v/>
      </c>
      <c r="X113" s="10" t="str">
        <f t="shared" si="39"/>
        <v/>
      </c>
      <c r="Y113" s="9" t="str">
        <f t="shared" si="24"/>
        <v/>
      </c>
      <c r="Z113" s="10" t="str">
        <f t="shared" si="25"/>
        <v/>
      </c>
      <c r="AA113" s="10" t="str">
        <f t="shared" si="26"/>
        <v/>
      </c>
      <c r="AB113" s="10" t="str">
        <f t="shared" si="32"/>
        <v/>
      </c>
      <c r="AC113" s="17" t="str">
        <f t="shared" si="33"/>
        <v/>
      </c>
      <c r="AD113" s="18" t="str">
        <f t="shared" si="34"/>
        <v/>
      </c>
      <c r="AE113" s="18" t="str">
        <f t="shared" si="35"/>
        <v/>
      </c>
      <c r="AF113" s="18" t="str">
        <f t="shared" si="36"/>
        <v/>
      </c>
    </row>
    <row r="114" spans="1:32" ht="15.75">
      <c r="A114" s="13"/>
      <c r="B114" s="13"/>
      <c r="C114" s="13"/>
      <c r="D114" s="4"/>
      <c r="E114" s="13"/>
      <c r="F114" s="14"/>
      <c r="G114" s="15"/>
      <c r="H114" s="9" t="str">
        <f>IF(AND(ISBLANK(D114),ISBLANK(E114),ISBLANK(F114),ISBLANK(G114)),"",_xlfn.IFS(ISBLANK(D114),"No Calendar Reported",ISBLANK(G114),"No Grade Reported",D114="quarter",VLOOKUP(G114,'Grades '!$A$3:$B$62,2,FALSE),D114="semester",VLOOKUP(G114,'Grades '!$C$3:$D$62,2,FALSE),D114="us semester percentage",VLOOKUP(G114,'Grades '!$G$3:$H$102,2,FALSE),D114="us quarter percentage",VLOOKUP(G114,'Grades '!$E$3:$F$102,2,FALSE),D114="canadian quarter percentage",VLOOKUP(G114,'Grades '!$I$3:$J$102,2,FALSE),D114="canadian semester percentage",VLOOKUP(G114,'Grades '!$K$3:$L$102,2,FALSE)))</f>
        <v/>
      </c>
      <c r="I114" s="9" t="str">
        <f t="shared" si="38"/>
        <v/>
      </c>
      <c r="J114" s="10" t="str">
        <f t="shared" si="27"/>
        <v/>
      </c>
      <c r="K114" s="11" t="str">
        <f t="shared" si="40"/>
        <v/>
      </c>
      <c r="L114" s="11" t="str">
        <f t="shared" si="37"/>
        <v/>
      </c>
      <c r="M114" s="11" t="str">
        <f>IF($T113=0,SUM(I$2:I112),"")</f>
        <v/>
      </c>
      <c r="N114" s="11" t="str">
        <f>IF($T113=0,SUM(J$2:J114),"")</f>
        <v/>
      </c>
      <c r="O114" s="18" t="str">
        <f t="shared" si="22"/>
        <v/>
      </c>
      <c r="P114" s="29" t="str">
        <f>IF(OR(ISBLANK(B114),ISBLANK(C114)),"",VLOOKUP(B114&amp;C114,'Grades '!Q$2:R$285,2,FALSE))</f>
        <v/>
      </c>
      <c r="Q114" s="9" t="str">
        <f t="shared" si="28"/>
        <v/>
      </c>
      <c r="R114" s="9" t="str">
        <f t="shared" si="29"/>
        <v/>
      </c>
      <c r="S114" s="9" t="str">
        <f t="shared" si="30"/>
        <v/>
      </c>
      <c r="T114" s="16" t="str">
        <f t="shared" si="31"/>
        <v/>
      </c>
      <c r="U114" s="10" t="str">
        <f t="shared" si="23"/>
        <v/>
      </c>
      <c r="V114" s="10" t="str">
        <f>IF($T113=0,SUM(I$2:I112),IF(OR(E114="",I114="",I114="No Credits Listed"),"",IF($Q114&gt;1,"",SUMIF($P:$P,$P114,$I:$I))))</f>
        <v/>
      </c>
      <c r="W114" s="10" t="str">
        <f>IF($T113=0,SUM(J$2:J112),IF(OR(E114="",J114=""),"",IF($Q114&gt;1,"",SUMIF($P:$P,$P114,$J:$J))))</f>
        <v/>
      </c>
      <c r="X114" s="10" t="str">
        <f t="shared" si="39"/>
        <v/>
      </c>
      <c r="Y114" s="9" t="str">
        <f t="shared" si="24"/>
        <v/>
      </c>
      <c r="Z114" s="10" t="str">
        <f t="shared" si="25"/>
        <v/>
      </c>
      <c r="AA114" s="10" t="str">
        <f t="shared" si="26"/>
        <v/>
      </c>
      <c r="AB114" s="10" t="str">
        <f t="shared" si="32"/>
        <v/>
      </c>
      <c r="AC114" s="17" t="str">
        <f t="shared" si="33"/>
        <v/>
      </c>
      <c r="AD114" s="18" t="str">
        <f t="shared" si="34"/>
        <v/>
      </c>
      <c r="AE114" s="18" t="str">
        <f t="shared" si="35"/>
        <v/>
      </c>
      <c r="AF114" s="18" t="str">
        <f t="shared" si="36"/>
        <v/>
      </c>
    </row>
    <row r="115" spans="1:32" ht="15.75">
      <c r="A115" s="13"/>
      <c r="B115" s="13"/>
      <c r="C115" s="13"/>
      <c r="D115" s="4"/>
      <c r="E115" s="13"/>
      <c r="F115" s="14"/>
      <c r="G115" s="15"/>
      <c r="H115" s="9" t="str">
        <f>IF(AND(ISBLANK(D115),ISBLANK(E115),ISBLANK(F115),ISBLANK(G115)),"",_xlfn.IFS(ISBLANK(D115),"No Calendar Reported",ISBLANK(G115),"No Grade Reported",D115="quarter",VLOOKUP(G115,'Grades '!$A$3:$B$62,2,FALSE),D115="semester",VLOOKUP(G115,'Grades '!$C$3:$D$62,2,FALSE),D115="us semester percentage",VLOOKUP(G115,'Grades '!$G$3:$H$102,2,FALSE),D115="us quarter percentage",VLOOKUP(G115,'Grades '!$E$3:$F$102,2,FALSE),D115="canadian quarter percentage",VLOOKUP(G115,'Grades '!$I$3:$J$102,2,FALSE),D115="canadian semester percentage",VLOOKUP(G115,'Grades '!$K$3:$L$102,2,FALSE)))</f>
        <v/>
      </c>
      <c r="I115" s="9" t="str">
        <f t="shared" si="38"/>
        <v/>
      </c>
      <c r="J115" s="10" t="str">
        <f t="shared" si="27"/>
        <v/>
      </c>
      <c r="K115" s="11" t="str">
        <f t="shared" si="40"/>
        <v/>
      </c>
      <c r="L115" s="11" t="str">
        <f t="shared" si="37"/>
        <v/>
      </c>
      <c r="M115" s="11" t="str">
        <f>IF($T114=0,SUM(I$2:I113),"")</f>
        <v/>
      </c>
      <c r="N115" s="11" t="str">
        <f>IF($T114=0,SUM(J$2:J115),"")</f>
        <v/>
      </c>
      <c r="O115" s="18" t="str">
        <f t="shared" si="22"/>
        <v/>
      </c>
      <c r="P115" s="29" t="str">
        <f>IF(OR(ISBLANK(B115),ISBLANK(C115)),"",VLOOKUP(B115&amp;C115,'Grades '!Q$2:R$285,2,FALSE))</f>
        <v/>
      </c>
      <c r="Q115" s="9" t="str">
        <f t="shared" si="28"/>
        <v/>
      </c>
      <c r="R115" s="9" t="str">
        <f t="shared" si="29"/>
        <v/>
      </c>
      <c r="S115" s="9" t="str">
        <f t="shared" si="30"/>
        <v/>
      </c>
      <c r="T115" s="16" t="str">
        <f t="shared" si="31"/>
        <v/>
      </c>
      <c r="U115" s="10" t="str">
        <f t="shared" si="23"/>
        <v/>
      </c>
      <c r="V115" s="10" t="str">
        <f>IF($T114=0,SUM(I$2:I113),IF(OR(E115="",I115="",I115="No Credits Listed"),"",IF($Q115&gt;1,"",SUMIF($P:$P,$P115,$I:$I))))</f>
        <v/>
      </c>
      <c r="W115" s="10" t="str">
        <f>IF($T114=0,SUM(J$2:J113),IF(OR(E115="",J115=""),"",IF($Q115&gt;1,"",SUMIF($P:$P,$P115,$J:$J))))</f>
        <v/>
      </c>
      <c r="X115" s="10" t="str">
        <f t="shared" si="39"/>
        <v/>
      </c>
      <c r="Y115" s="9" t="str">
        <f t="shared" si="24"/>
        <v/>
      </c>
      <c r="Z115" s="10" t="str">
        <f t="shared" si="25"/>
        <v/>
      </c>
      <c r="AA115" s="10" t="str">
        <f t="shared" si="26"/>
        <v/>
      </c>
      <c r="AB115" s="10" t="str">
        <f t="shared" si="32"/>
        <v/>
      </c>
      <c r="AC115" s="17" t="str">
        <f t="shared" si="33"/>
        <v/>
      </c>
      <c r="AD115" s="18" t="str">
        <f t="shared" si="34"/>
        <v/>
      </c>
      <c r="AE115" s="18" t="str">
        <f t="shared" si="35"/>
        <v/>
      </c>
      <c r="AF115" s="18" t="str">
        <f t="shared" si="36"/>
        <v/>
      </c>
    </row>
    <row r="116" spans="1:32" ht="15.75">
      <c r="A116" s="13"/>
      <c r="B116" s="13"/>
      <c r="C116" s="13"/>
      <c r="D116" s="4"/>
      <c r="E116" s="13"/>
      <c r="F116" s="14"/>
      <c r="G116" s="15"/>
      <c r="H116" s="9" t="str">
        <f>IF(AND(ISBLANK(D116),ISBLANK(E116),ISBLANK(F116),ISBLANK(G116)),"",_xlfn.IFS(ISBLANK(D116),"No Calendar Reported",ISBLANK(G116),"No Grade Reported",D116="quarter",VLOOKUP(G116,'Grades '!$A$3:$B$62,2,FALSE),D116="semester",VLOOKUP(G116,'Grades '!$C$3:$D$62,2,FALSE),D116="us semester percentage",VLOOKUP(G116,'Grades '!$G$3:$H$102,2,FALSE),D116="us quarter percentage",VLOOKUP(G116,'Grades '!$E$3:$F$102,2,FALSE),D116="canadian quarter percentage",VLOOKUP(G116,'Grades '!$I$3:$J$102,2,FALSE),D116="canadian semester percentage",VLOOKUP(G116,'Grades '!$K$3:$L$102,2,FALSE)))</f>
        <v/>
      </c>
      <c r="I116" s="9" t="str">
        <f t="shared" si="38"/>
        <v/>
      </c>
      <c r="J116" s="10" t="str">
        <f t="shared" si="27"/>
        <v/>
      </c>
      <c r="K116" s="11" t="str">
        <f t="shared" si="40"/>
        <v/>
      </c>
      <c r="L116" s="11" t="str">
        <f t="shared" si="37"/>
        <v/>
      </c>
      <c r="M116" s="11" t="str">
        <f>IF($T115=0,SUM(I$2:I114),"")</f>
        <v/>
      </c>
      <c r="N116" s="11" t="str">
        <f>IF($T115=0,SUM(J$2:J116),"")</f>
        <v/>
      </c>
      <c r="O116" s="18" t="str">
        <f t="shared" si="22"/>
        <v/>
      </c>
      <c r="P116" s="29" t="str">
        <f>IF(OR(ISBLANK(B116),ISBLANK(C116)),"",VLOOKUP(B116&amp;C116,'Grades '!Q$2:R$285,2,FALSE))</f>
        <v/>
      </c>
      <c r="Q116" s="9" t="str">
        <f t="shared" si="28"/>
        <v/>
      </c>
      <c r="R116" s="9" t="str">
        <f t="shared" si="29"/>
        <v/>
      </c>
      <c r="S116" s="9" t="str">
        <f t="shared" si="30"/>
        <v/>
      </c>
      <c r="T116" s="16" t="str">
        <f t="shared" si="31"/>
        <v/>
      </c>
      <c r="U116" s="10" t="str">
        <f t="shared" si="23"/>
        <v/>
      </c>
      <c r="V116" s="10" t="str">
        <f>IF($T115=0,SUM(I$2:I114),IF(OR(E116="",I116="",I116="No Credits Listed"),"",IF($Q116&gt;1,"",SUMIF($P:$P,$P116,$I:$I))))</f>
        <v/>
      </c>
      <c r="W116" s="10" t="str">
        <f>IF($T115=0,SUM(J$2:J114),IF(OR(E116="",J116=""),"",IF($Q116&gt;1,"",SUMIF($P:$P,$P116,$J:$J))))</f>
        <v/>
      </c>
      <c r="X116" s="10" t="str">
        <f t="shared" si="39"/>
        <v/>
      </c>
      <c r="Y116" s="9" t="str">
        <f t="shared" si="24"/>
        <v/>
      </c>
      <c r="Z116" s="10" t="str">
        <f t="shared" si="25"/>
        <v/>
      </c>
      <c r="AA116" s="10" t="str">
        <f t="shared" si="26"/>
        <v/>
      </c>
      <c r="AB116" s="10" t="str">
        <f t="shared" si="32"/>
        <v/>
      </c>
      <c r="AC116" s="17" t="str">
        <f t="shared" si="33"/>
        <v/>
      </c>
      <c r="AD116" s="18" t="str">
        <f t="shared" si="34"/>
        <v/>
      </c>
      <c r="AE116" s="18" t="str">
        <f t="shared" si="35"/>
        <v/>
      </c>
      <c r="AF116" s="18" t="str">
        <f t="shared" si="36"/>
        <v/>
      </c>
    </row>
    <row r="117" spans="1:32" ht="15.75">
      <c r="A117" s="13"/>
      <c r="B117" s="13"/>
      <c r="C117" s="13"/>
      <c r="D117" s="4"/>
      <c r="E117" s="13"/>
      <c r="F117" s="14"/>
      <c r="G117" s="15"/>
      <c r="H117" s="9" t="str">
        <f>IF(AND(ISBLANK(D117),ISBLANK(E117),ISBLANK(F117),ISBLANK(G117)),"",_xlfn.IFS(ISBLANK(D117),"No Calendar Reported",ISBLANK(G117),"No Grade Reported",D117="quarter",VLOOKUP(G117,'Grades '!$A$3:$B$62,2,FALSE),D117="semester",VLOOKUP(G117,'Grades '!$C$3:$D$62,2,FALSE),D117="us semester percentage",VLOOKUP(G117,'Grades '!$G$3:$H$102,2,FALSE),D117="us quarter percentage",VLOOKUP(G117,'Grades '!$E$3:$F$102,2,FALSE),D117="canadian quarter percentage",VLOOKUP(G117,'Grades '!$I$3:$J$102,2,FALSE),D117="canadian semester percentage",VLOOKUP(G117,'Grades '!$K$3:$L$102,2,FALSE)))</f>
        <v/>
      </c>
      <c r="I117" s="9" t="str">
        <f t="shared" si="38"/>
        <v/>
      </c>
      <c r="J117" s="10" t="str">
        <f t="shared" si="27"/>
        <v/>
      </c>
      <c r="K117" s="11" t="str">
        <f t="shared" si="40"/>
        <v/>
      </c>
      <c r="L117" s="11" t="str">
        <f t="shared" si="37"/>
        <v/>
      </c>
      <c r="M117" s="11" t="str">
        <f>IF($T116=0,SUM(I$2:I115),"")</f>
        <v/>
      </c>
      <c r="N117" s="11" t="str">
        <f>IF($T116=0,SUM(J$2:J117),"")</f>
        <v/>
      </c>
      <c r="O117" s="18" t="str">
        <f t="shared" si="22"/>
        <v/>
      </c>
      <c r="P117" s="29" t="str">
        <f>IF(OR(ISBLANK(B117),ISBLANK(C117)),"",VLOOKUP(B117&amp;C117,'Grades '!Q$2:R$285,2,FALSE))</f>
        <v/>
      </c>
      <c r="Q117" s="9" t="str">
        <f t="shared" si="28"/>
        <v/>
      </c>
      <c r="R117" s="9" t="str">
        <f t="shared" si="29"/>
        <v/>
      </c>
      <c r="S117" s="9" t="str">
        <f t="shared" si="30"/>
        <v/>
      </c>
      <c r="T117" s="16" t="str">
        <f t="shared" si="31"/>
        <v/>
      </c>
      <c r="U117" s="10" t="str">
        <f t="shared" si="23"/>
        <v/>
      </c>
      <c r="V117" s="10" t="str">
        <f>IF($T116=0,SUM(I$2:I115),IF(OR(E117="",I117="",I117="No Credits Listed"),"",IF($Q117&gt;1,"",SUMIF($P:$P,$P117,$I:$I))))</f>
        <v/>
      </c>
      <c r="W117" s="10" t="str">
        <f>IF($T116=0,SUM(J$2:J115),IF(OR(E117="",J117=""),"",IF($Q117&gt;1,"",SUMIF($P:$P,$P117,$J:$J))))</f>
        <v/>
      </c>
      <c r="X117" s="10" t="str">
        <f t="shared" si="39"/>
        <v/>
      </c>
      <c r="Y117" s="9" t="str">
        <f t="shared" si="24"/>
        <v/>
      </c>
      <c r="Z117" s="10" t="str">
        <f t="shared" si="25"/>
        <v/>
      </c>
      <c r="AA117" s="10" t="str">
        <f t="shared" si="26"/>
        <v/>
      </c>
      <c r="AB117" s="10" t="str">
        <f t="shared" si="32"/>
        <v/>
      </c>
      <c r="AC117" s="17" t="str">
        <f t="shared" si="33"/>
        <v/>
      </c>
      <c r="AD117" s="18" t="str">
        <f t="shared" si="34"/>
        <v/>
      </c>
      <c r="AE117" s="18" t="str">
        <f t="shared" si="35"/>
        <v/>
      </c>
      <c r="AF117" s="18" t="str">
        <f t="shared" si="36"/>
        <v/>
      </c>
    </row>
    <row r="118" spans="1:32" ht="15.75">
      <c r="A118" s="13"/>
      <c r="B118" s="13"/>
      <c r="C118" s="13"/>
      <c r="D118" s="4"/>
      <c r="E118" s="13"/>
      <c r="F118" s="14"/>
      <c r="G118" s="15"/>
      <c r="H118" s="9" t="str">
        <f>IF(AND(ISBLANK(D118),ISBLANK(E118),ISBLANK(F118),ISBLANK(G118)),"",_xlfn.IFS(ISBLANK(D118),"No Calendar Reported",ISBLANK(G118),"No Grade Reported",D118="quarter",VLOOKUP(G118,'Grades '!$A$3:$B$62,2,FALSE),D118="semester",VLOOKUP(G118,'Grades '!$C$3:$D$62,2,FALSE),D118="us semester percentage",VLOOKUP(G118,'Grades '!$G$3:$H$102,2,FALSE),D118="us quarter percentage",VLOOKUP(G118,'Grades '!$E$3:$F$102,2,FALSE),D118="canadian quarter percentage",VLOOKUP(G118,'Grades '!$I$3:$J$102,2,FALSE),D118="canadian semester percentage",VLOOKUP(G118,'Grades '!$K$3:$L$102,2,FALSE)))</f>
        <v/>
      </c>
      <c r="I118" s="9" t="str">
        <f t="shared" si="38"/>
        <v/>
      </c>
      <c r="J118" s="10" t="str">
        <f t="shared" si="27"/>
        <v/>
      </c>
      <c r="K118" s="11" t="str">
        <f t="shared" si="40"/>
        <v/>
      </c>
      <c r="L118" s="11" t="str">
        <f t="shared" si="37"/>
        <v/>
      </c>
      <c r="M118" s="11" t="str">
        <f>IF($T117=0,SUM(I$2:I116),"")</f>
        <v/>
      </c>
      <c r="N118" s="11" t="str">
        <f>IF($T117=0,SUM(J$2:J118),"")</f>
        <v/>
      </c>
      <c r="O118" s="18" t="str">
        <f t="shared" si="22"/>
        <v/>
      </c>
      <c r="P118" s="29" t="str">
        <f>IF(OR(ISBLANK(B118),ISBLANK(C118)),"",VLOOKUP(B118&amp;C118,'Grades '!Q$2:R$285,2,FALSE))</f>
        <v/>
      </c>
      <c r="Q118" s="9" t="str">
        <f t="shared" si="28"/>
        <v/>
      </c>
      <c r="R118" s="9" t="str">
        <f t="shared" si="29"/>
        <v/>
      </c>
      <c r="S118" s="9" t="str">
        <f t="shared" si="30"/>
        <v/>
      </c>
      <c r="T118" s="16" t="str">
        <f t="shared" si="31"/>
        <v/>
      </c>
      <c r="U118" s="10" t="str">
        <f t="shared" si="23"/>
        <v/>
      </c>
      <c r="V118" s="10" t="str">
        <f>IF($T117=0,SUM(I$2:I116),IF(OR(E118="",I118="",I118="No Credits Listed"),"",IF($Q118&gt;1,"",SUMIF($P:$P,$P118,$I:$I))))</f>
        <v/>
      </c>
      <c r="W118" s="10" t="str">
        <f>IF($T117=0,SUM(J$2:J116),IF(OR(E118="",J118=""),"",IF($Q118&gt;1,"",SUMIF($P:$P,$P118,$J:$J))))</f>
        <v/>
      </c>
      <c r="X118" s="10" t="str">
        <f t="shared" si="39"/>
        <v/>
      </c>
      <c r="Y118" s="9" t="str">
        <f t="shared" si="24"/>
        <v/>
      </c>
      <c r="Z118" s="10" t="str">
        <f t="shared" si="25"/>
        <v/>
      </c>
      <c r="AA118" s="10" t="str">
        <f t="shared" si="26"/>
        <v/>
      </c>
      <c r="AB118" s="10" t="str">
        <f t="shared" si="32"/>
        <v/>
      </c>
      <c r="AC118" s="17" t="str">
        <f t="shared" si="33"/>
        <v/>
      </c>
      <c r="AD118" s="18" t="str">
        <f t="shared" si="34"/>
        <v/>
      </c>
      <c r="AE118" s="18" t="str">
        <f t="shared" si="35"/>
        <v/>
      </c>
      <c r="AF118" s="18" t="str">
        <f t="shared" si="36"/>
        <v/>
      </c>
    </row>
    <row r="119" spans="1:32" ht="15.75">
      <c r="A119" s="13"/>
      <c r="B119" s="13"/>
      <c r="C119" s="13"/>
      <c r="D119" s="4"/>
      <c r="E119" s="13"/>
      <c r="F119" s="14"/>
      <c r="G119" s="15"/>
      <c r="H119" s="9" t="str">
        <f>IF(AND(ISBLANK(D119),ISBLANK(E119),ISBLANK(F119),ISBLANK(G119)),"",_xlfn.IFS(ISBLANK(D119),"No Calendar Reported",ISBLANK(G119),"No Grade Reported",D119="quarter",VLOOKUP(G119,'Grades '!$A$3:$B$62,2,FALSE),D119="semester",VLOOKUP(G119,'Grades '!$C$3:$D$62,2,FALSE),D119="us semester percentage",VLOOKUP(G119,'Grades '!$G$3:$H$102,2,FALSE),D119="us quarter percentage",VLOOKUP(G119,'Grades '!$E$3:$F$102,2,FALSE),D119="canadian quarter percentage",VLOOKUP(G119,'Grades '!$I$3:$J$102,2,FALSE),D119="canadian semester percentage",VLOOKUP(G119,'Grades '!$K$3:$L$102,2,FALSE)))</f>
        <v/>
      </c>
      <c r="I119" s="9" t="str">
        <f t="shared" si="38"/>
        <v/>
      </c>
      <c r="J119" s="10" t="str">
        <f t="shared" si="27"/>
        <v/>
      </c>
      <c r="K119" s="11" t="str">
        <f t="shared" si="40"/>
        <v/>
      </c>
      <c r="L119" s="11" t="str">
        <f t="shared" si="37"/>
        <v/>
      </c>
      <c r="M119" s="11" t="str">
        <f>IF($T118=0,SUM(I$2:I117),"")</f>
        <v/>
      </c>
      <c r="N119" s="11" t="str">
        <f>IF($T118=0,SUM(J$2:J119),"")</f>
        <v/>
      </c>
      <c r="O119" s="18" t="str">
        <f t="shared" si="22"/>
        <v/>
      </c>
      <c r="P119" s="29" t="str">
        <f>IF(OR(ISBLANK(B119),ISBLANK(C119)),"",VLOOKUP(B119&amp;C119,'Grades '!Q$2:R$285,2,FALSE))</f>
        <v/>
      </c>
      <c r="Q119" s="9" t="str">
        <f t="shared" si="28"/>
        <v/>
      </c>
      <c r="R119" s="9" t="str">
        <f t="shared" si="29"/>
        <v/>
      </c>
      <c r="S119" s="9" t="str">
        <f t="shared" si="30"/>
        <v/>
      </c>
      <c r="T119" s="16" t="str">
        <f t="shared" si="31"/>
        <v/>
      </c>
      <c r="U119" s="10" t="str">
        <f t="shared" si="23"/>
        <v/>
      </c>
      <c r="V119" s="10" t="str">
        <f>IF($T118=0,SUM(I$2:I117),IF(OR(E119="",I119="",I119="No Credits Listed"),"",IF($Q119&gt;1,"",SUMIF($P:$P,$P119,$I:$I))))</f>
        <v/>
      </c>
      <c r="W119" s="10" t="str">
        <f>IF($T118=0,SUM(J$2:J117),IF(OR(E119="",J119=""),"",IF($Q119&gt;1,"",SUMIF($P:$P,$P119,$J:$J))))</f>
        <v/>
      </c>
      <c r="X119" s="10" t="str">
        <f t="shared" si="39"/>
        <v/>
      </c>
      <c r="Y119" s="9" t="str">
        <f t="shared" si="24"/>
        <v/>
      </c>
      <c r="Z119" s="10" t="str">
        <f t="shared" si="25"/>
        <v/>
      </c>
      <c r="AA119" s="10" t="str">
        <f t="shared" si="26"/>
        <v/>
      </c>
      <c r="AB119" s="10" t="str">
        <f t="shared" si="32"/>
        <v/>
      </c>
      <c r="AC119" s="17" t="str">
        <f t="shared" si="33"/>
        <v/>
      </c>
      <c r="AD119" s="18" t="str">
        <f t="shared" si="34"/>
        <v/>
      </c>
      <c r="AE119" s="18" t="str">
        <f t="shared" si="35"/>
        <v/>
      </c>
      <c r="AF119" s="18" t="str">
        <f t="shared" si="36"/>
        <v/>
      </c>
    </row>
    <row r="120" spans="1:32" ht="15.75">
      <c r="A120" s="13"/>
      <c r="B120" s="13"/>
      <c r="C120" s="13"/>
      <c r="D120" s="4"/>
      <c r="E120" s="13"/>
      <c r="F120" s="14"/>
      <c r="G120" s="15"/>
      <c r="H120" s="9" t="str">
        <f>IF(AND(ISBLANK(D120),ISBLANK(E120),ISBLANK(F120),ISBLANK(G120)),"",_xlfn.IFS(ISBLANK(D120),"No Calendar Reported",ISBLANK(G120),"No Grade Reported",D120="quarter",VLOOKUP(G120,'Grades '!$A$3:$B$62,2,FALSE),D120="semester",VLOOKUP(G120,'Grades '!$C$3:$D$62,2,FALSE),D120="us semester percentage",VLOOKUP(G120,'Grades '!$G$3:$H$102,2,FALSE),D120="us quarter percentage",VLOOKUP(G120,'Grades '!$E$3:$F$102,2,FALSE),D120="canadian quarter percentage",VLOOKUP(G120,'Grades '!$I$3:$J$102,2,FALSE),D120="canadian semester percentage",VLOOKUP(G120,'Grades '!$K$3:$L$102,2,FALSE)))</f>
        <v/>
      </c>
      <c r="I120" s="9" t="str">
        <f t="shared" si="38"/>
        <v/>
      </c>
      <c r="J120" s="10" t="str">
        <f t="shared" si="27"/>
        <v/>
      </c>
      <c r="K120" s="11" t="str">
        <f t="shared" si="40"/>
        <v/>
      </c>
      <c r="L120" s="11" t="str">
        <f t="shared" si="37"/>
        <v/>
      </c>
      <c r="M120" s="11" t="str">
        <f>IF($T119=0,SUM(I$2:I118),"")</f>
        <v/>
      </c>
      <c r="N120" s="11" t="str">
        <f>IF($T119=0,SUM(J$2:J120),"")</f>
        <v/>
      </c>
      <c r="O120" s="18" t="str">
        <f t="shared" si="22"/>
        <v/>
      </c>
      <c r="P120" s="29" t="str">
        <f>IF(OR(ISBLANK(B120),ISBLANK(C120)),"",VLOOKUP(B120&amp;C120,'Grades '!Q$2:R$285,2,FALSE))</f>
        <v/>
      </c>
      <c r="Q120" s="9" t="str">
        <f t="shared" si="28"/>
        <v/>
      </c>
      <c r="R120" s="9" t="str">
        <f t="shared" si="29"/>
        <v/>
      </c>
      <c r="S120" s="9" t="str">
        <f t="shared" si="30"/>
        <v/>
      </c>
      <c r="T120" s="16" t="str">
        <f t="shared" si="31"/>
        <v/>
      </c>
      <c r="U120" s="10" t="str">
        <f t="shared" si="23"/>
        <v/>
      </c>
      <c r="V120" s="10" t="str">
        <f>IF($T119=0,SUM(I$2:I118),IF(OR(E120="",I120="",I120="No Credits Listed"),"",IF($Q120&gt;1,"",SUMIF($P:$P,$P120,$I:$I))))</f>
        <v/>
      </c>
      <c r="W120" s="10" t="str">
        <f>IF($T119=0,SUM(J$2:J118),IF(OR(E120="",J120=""),"",IF($Q120&gt;1,"",SUMIF($P:$P,$P120,$J:$J))))</f>
        <v/>
      </c>
      <c r="X120" s="10" t="str">
        <f t="shared" si="39"/>
        <v/>
      </c>
      <c r="Y120" s="9" t="str">
        <f t="shared" si="24"/>
        <v/>
      </c>
      <c r="Z120" s="10" t="str">
        <f t="shared" si="25"/>
        <v/>
      </c>
      <c r="AA120" s="10" t="str">
        <f t="shared" si="26"/>
        <v/>
      </c>
      <c r="AB120" s="10" t="str">
        <f t="shared" si="32"/>
        <v/>
      </c>
      <c r="AC120" s="17" t="str">
        <f t="shared" si="33"/>
        <v/>
      </c>
      <c r="AD120" s="18" t="str">
        <f t="shared" si="34"/>
        <v/>
      </c>
      <c r="AE120" s="18" t="str">
        <f t="shared" si="35"/>
        <v/>
      </c>
      <c r="AF120" s="18" t="str">
        <f t="shared" si="36"/>
        <v/>
      </c>
    </row>
    <row r="121" spans="1:32" ht="15.75">
      <c r="A121" s="13"/>
      <c r="B121" s="13"/>
      <c r="C121" s="13"/>
      <c r="D121" s="4"/>
      <c r="E121" s="13"/>
      <c r="F121" s="14"/>
      <c r="G121" s="15"/>
      <c r="H121" s="9" t="str">
        <f>IF(AND(ISBLANK(D121),ISBLANK(E121),ISBLANK(F121),ISBLANK(G121)),"",_xlfn.IFS(ISBLANK(D121),"No Calendar Reported",ISBLANK(G121),"No Grade Reported",D121="quarter",VLOOKUP(G121,'Grades '!$A$3:$B$62,2,FALSE),D121="semester",VLOOKUP(G121,'Grades '!$C$3:$D$62,2,FALSE),D121="us semester percentage",VLOOKUP(G121,'Grades '!$G$3:$H$102,2,FALSE),D121="us quarter percentage",VLOOKUP(G121,'Grades '!$E$3:$F$102,2,FALSE),D121="canadian quarter percentage",VLOOKUP(G121,'Grades '!$I$3:$J$102,2,FALSE),D121="canadian semester percentage",VLOOKUP(G121,'Grades '!$K$3:$L$102,2,FALSE)))</f>
        <v/>
      </c>
      <c r="I121" s="9" t="str">
        <f t="shared" si="38"/>
        <v/>
      </c>
      <c r="J121" s="10" t="str">
        <f t="shared" si="27"/>
        <v/>
      </c>
      <c r="K121" s="11" t="str">
        <f t="shared" si="40"/>
        <v/>
      </c>
      <c r="L121" s="11" t="str">
        <f t="shared" si="37"/>
        <v/>
      </c>
      <c r="M121" s="11" t="str">
        <f>IF($T120=0,SUM(I$2:I119),"")</f>
        <v/>
      </c>
      <c r="N121" s="11" t="str">
        <f>IF($T120=0,SUM(J$2:J121),"")</f>
        <v/>
      </c>
      <c r="O121" s="18" t="str">
        <f t="shared" si="22"/>
        <v/>
      </c>
      <c r="P121" s="29" t="str">
        <f>IF(OR(ISBLANK(B121),ISBLANK(C121)),"",VLOOKUP(B121&amp;C121,'Grades '!Q$2:R$285,2,FALSE))</f>
        <v/>
      </c>
      <c r="Q121" s="9" t="str">
        <f t="shared" si="28"/>
        <v/>
      </c>
      <c r="R121" s="9" t="str">
        <f t="shared" si="29"/>
        <v/>
      </c>
      <c r="S121" s="9" t="str">
        <f t="shared" si="30"/>
        <v/>
      </c>
      <c r="T121" s="16" t="str">
        <f t="shared" si="31"/>
        <v/>
      </c>
      <c r="U121" s="10" t="str">
        <f t="shared" si="23"/>
        <v/>
      </c>
      <c r="V121" s="10" t="str">
        <f>IF($T120=0,SUM(I$2:I119),IF(OR(E121="",I121="",I121="No Credits Listed"),"",IF($Q121&gt;1,"",SUMIF($P:$P,$P121,$I:$I))))</f>
        <v/>
      </c>
      <c r="W121" s="10" t="str">
        <f>IF($T120=0,SUM(J$2:J119),IF(OR(E121="",J121=""),"",IF($Q121&gt;1,"",SUMIF($P:$P,$P121,$J:$J))))</f>
        <v/>
      </c>
      <c r="X121" s="10" t="str">
        <f t="shared" si="39"/>
        <v/>
      </c>
      <c r="Y121" s="9" t="str">
        <f t="shared" si="24"/>
        <v/>
      </c>
      <c r="Z121" s="10" t="str">
        <f t="shared" si="25"/>
        <v/>
      </c>
      <c r="AA121" s="10" t="str">
        <f t="shared" si="26"/>
        <v/>
      </c>
      <c r="AB121" s="10" t="str">
        <f t="shared" si="32"/>
        <v/>
      </c>
      <c r="AC121" s="17" t="str">
        <f t="shared" si="33"/>
        <v/>
      </c>
      <c r="AD121" s="18" t="str">
        <f t="shared" si="34"/>
        <v/>
      </c>
      <c r="AE121" s="18" t="str">
        <f t="shared" si="35"/>
        <v/>
      </c>
      <c r="AF121" s="18" t="str">
        <f t="shared" si="36"/>
        <v/>
      </c>
    </row>
    <row r="122" spans="1:32" ht="15.75">
      <c r="A122" s="13"/>
      <c r="B122" s="13"/>
      <c r="C122" s="13"/>
      <c r="D122" s="4"/>
      <c r="E122" s="13"/>
      <c r="F122" s="14"/>
      <c r="G122" s="15"/>
      <c r="H122" s="9" t="str">
        <f>IF(AND(ISBLANK(D122),ISBLANK(E122),ISBLANK(F122),ISBLANK(G122)),"",_xlfn.IFS(ISBLANK(D122),"No Calendar Reported",ISBLANK(G122),"No Grade Reported",D122="quarter",VLOOKUP(G122,'Grades '!$A$3:$B$62,2,FALSE),D122="semester",VLOOKUP(G122,'Grades '!$C$3:$D$62,2,FALSE),D122="us semester percentage",VLOOKUP(G122,'Grades '!$G$3:$H$102,2,FALSE),D122="us quarter percentage",VLOOKUP(G122,'Grades '!$E$3:$F$102,2,FALSE),D122="canadian quarter percentage",VLOOKUP(G122,'Grades '!$I$3:$J$102,2,FALSE),D122="canadian semester percentage",VLOOKUP(G122,'Grades '!$K$3:$L$102,2,FALSE)))</f>
        <v/>
      </c>
      <c r="I122" s="9" t="str">
        <f t="shared" si="38"/>
        <v/>
      </c>
      <c r="J122" s="10" t="str">
        <f t="shared" si="27"/>
        <v/>
      </c>
      <c r="K122" s="11" t="str">
        <f t="shared" si="40"/>
        <v/>
      </c>
      <c r="L122" s="11" t="str">
        <f t="shared" si="37"/>
        <v/>
      </c>
      <c r="M122" s="11" t="str">
        <f>IF($T121=0,SUM(I$2:I120),"")</f>
        <v/>
      </c>
      <c r="N122" s="11" t="str">
        <f>IF($T121=0,SUM(J$2:J122),"")</f>
        <v/>
      </c>
      <c r="O122" s="18" t="str">
        <f t="shared" si="22"/>
        <v/>
      </c>
      <c r="P122" s="29" t="str">
        <f>IF(OR(ISBLANK(B122),ISBLANK(C122)),"",VLOOKUP(B122&amp;C122,'Grades '!Q$2:R$285,2,FALSE))</f>
        <v/>
      </c>
      <c r="Q122" s="9" t="str">
        <f t="shared" si="28"/>
        <v/>
      </c>
      <c r="R122" s="9" t="str">
        <f t="shared" si="29"/>
        <v/>
      </c>
      <c r="S122" s="9" t="str">
        <f t="shared" si="30"/>
        <v/>
      </c>
      <c r="T122" s="16" t="str">
        <f t="shared" si="31"/>
        <v/>
      </c>
      <c r="U122" s="10" t="str">
        <f t="shared" si="23"/>
        <v/>
      </c>
      <c r="V122" s="10" t="str">
        <f>IF($T121=0,SUM(I$2:I120),IF(OR(E122="",I122="",I122="No Credits Listed"),"",IF($Q122&gt;1,"",SUMIF($P:$P,$P122,$I:$I))))</f>
        <v/>
      </c>
      <c r="W122" s="10" t="str">
        <f>IF($T121=0,SUM(J$2:J120),IF(OR(E122="",J122=""),"",IF($Q122&gt;1,"",SUMIF($P:$P,$P122,$J:$J))))</f>
        <v/>
      </c>
      <c r="X122" s="10" t="str">
        <f t="shared" si="39"/>
        <v/>
      </c>
      <c r="Y122" s="9" t="str">
        <f t="shared" si="24"/>
        <v/>
      </c>
      <c r="Z122" s="10" t="str">
        <f t="shared" si="25"/>
        <v/>
      </c>
      <c r="AA122" s="10" t="str">
        <f t="shared" si="26"/>
        <v/>
      </c>
      <c r="AB122" s="10" t="str">
        <f t="shared" si="32"/>
        <v/>
      </c>
      <c r="AC122" s="17" t="str">
        <f t="shared" si="33"/>
        <v/>
      </c>
      <c r="AD122" s="18" t="str">
        <f t="shared" si="34"/>
        <v/>
      </c>
      <c r="AE122" s="18" t="str">
        <f t="shared" si="35"/>
        <v/>
      </c>
      <c r="AF122" s="18" t="str">
        <f t="shared" si="36"/>
        <v/>
      </c>
    </row>
    <row r="123" spans="1:32" ht="15.75">
      <c r="A123" s="13"/>
      <c r="B123" s="13"/>
      <c r="C123" s="13"/>
      <c r="D123" s="4"/>
      <c r="E123" s="13"/>
      <c r="F123" s="14"/>
      <c r="G123" s="15"/>
      <c r="H123" s="9" t="str">
        <f>IF(AND(ISBLANK(D123),ISBLANK(E123),ISBLANK(F123),ISBLANK(G123)),"",_xlfn.IFS(ISBLANK(D123),"No Calendar Reported",ISBLANK(G123),"No Grade Reported",D123="quarter",VLOOKUP(G123,'Grades '!$A$3:$B$62,2,FALSE),D123="semester",VLOOKUP(G123,'Grades '!$C$3:$D$62,2,FALSE),D123="us semester percentage",VLOOKUP(G123,'Grades '!$G$3:$H$102,2,FALSE),D123="us quarter percentage",VLOOKUP(G123,'Grades '!$E$3:$F$102,2,FALSE),D123="canadian quarter percentage",VLOOKUP(G123,'Grades '!$I$3:$J$102,2,FALSE),D123="canadian semester percentage",VLOOKUP(G123,'Grades '!$K$3:$L$102,2,FALSE)))</f>
        <v/>
      </c>
      <c r="I123" s="9" t="str">
        <f t="shared" si="38"/>
        <v/>
      </c>
      <c r="J123" s="10" t="str">
        <f t="shared" si="27"/>
        <v/>
      </c>
      <c r="K123" s="11" t="str">
        <f t="shared" si="40"/>
        <v/>
      </c>
      <c r="L123" s="11" t="str">
        <f t="shared" si="37"/>
        <v/>
      </c>
      <c r="M123" s="11" t="str">
        <f>IF($T122=0,SUM(I$2:I121),"")</f>
        <v/>
      </c>
      <c r="N123" s="11" t="str">
        <f>IF($T122=0,SUM(J$2:J123),"")</f>
        <v/>
      </c>
      <c r="O123" s="18" t="str">
        <f t="shared" si="22"/>
        <v/>
      </c>
      <c r="P123" s="29" t="str">
        <f>IF(OR(ISBLANK(B123),ISBLANK(C123)),"",VLOOKUP(B123&amp;C123,'Grades '!Q$2:R$285,2,FALSE))</f>
        <v/>
      </c>
      <c r="Q123" s="9" t="str">
        <f t="shared" si="28"/>
        <v/>
      </c>
      <c r="R123" s="9" t="str">
        <f t="shared" si="29"/>
        <v/>
      </c>
      <c r="S123" s="9" t="str">
        <f t="shared" si="30"/>
        <v/>
      </c>
      <c r="T123" s="16" t="str">
        <f t="shared" si="31"/>
        <v/>
      </c>
      <c r="U123" s="10" t="str">
        <f t="shared" si="23"/>
        <v/>
      </c>
      <c r="V123" s="10" t="str">
        <f>IF($T122=0,SUM(I$2:I121),IF(OR(E123="",I123="",I123="No Credits Listed"),"",IF($Q123&gt;1,"",SUMIF($P:$P,$P123,$I:$I))))</f>
        <v/>
      </c>
      <c r="W123" s="10" t="str">
        <f>IF($T122=0,SUM(J$2:J121),IF(OR(E123="",J123=""),"",IF($Q123&gt;1,"",SUMIF($P:$P,$P123,$J:$J))))</f>
        <v/>
      </c>
      <c r="X123" s="10" t="str">
        <f t="shared" si="39"/>
        <v/>
      </c>
      <c r="Y123" s="9" t="str">
        <f t="shared" si="24"/>
        <v/>
      </c>
      <c r="Z123" s="10" t="str">
        <f t="shared" si="25"/>
        <v/>
      </c>
      <c r="AA123" s="10" t="str">
        <f t="shared" si="26"/>
        <v/>
      </c>
      <c r="AB123" s="10" t="str">
        <f t="shared" si="32"/>
        <v/>
      </c>
      <c r="AC123" s="17" t="str">
        <f t="shared" si="33"/>
        <v/>
      </c>
      <c r="AD123" s="18" t="str">
        <f t="shared" si="34"/>
        <v/>
      </c>
      <c r="AE123" s="18" t="str">
        <f t="shared" si="35"/>
        <v/>
      </c>
      <c r="AF123" s="18" t="str">
        <f t="shared" si="36"/>
        <v/>
      </c>
    </row>
    <row r="124" spans="1:32" ht="15.75">
      <c r="A124" s="13"/>
      <c r="B124" s="13"/>
      <c r="C124" s="13"/>
      <c r="D124" s="4"/>
      <c r="E124" s="13"/>
      <c r="F124" s="14"/>
      <c r="G124" s="15"/>
      <c r="H124" s="9" t="str">
        <f>IF(AND(ISBLANK(D124),ISBLANK(E124),ISBLANK(F124),ISBLANK(G124)),"",_xlfn.IFS(ISBLANK(D124),"No Calendar Reported",ISBLANK(G124),"No Grade Reported",D124="quarter",VLOOKUP(G124,'Grades '!$A$3:$B$62,2,FALSE),D124="semester",VLOOKUP(G124,'Grades '!$C$3:$D$62,2,FALSE),D124="us semester percentage",VLOOKUP(G124,'Grades '!$G$3:$H$102,2,FALSE),D124="us quarter percentage",VLOOKUP(G124,'Grades '!$E$3:$F$102,2,FALSE),D124="canadian quarter percentage",VLOOKUP(G124,'Grades '!$I$3:$J$102,2,FALSE),D124="canadian semester percentage",VLOOKUP(G124,'Grades '!$K$3:$L$102,2,FALSE)))</f>
        <v/>
      </c>
      <c r="I124" s="9" t="str">
        <f t="shared" si="38"/>
        <v/>
      </c>
      <c r="J124" s="10" t="str">
        <f t="shared" si="27"/>
        <v/>
      </c>
      <c r="K124" s="11" t="str">
        <f t="shared" si="40"/>
        <v/>
      </c>
      <c r="L124" s="11" t="str">
        <f t="shared" si="37"/>
        <v/>
      </c>
      <c r="M124" s="11" t="str">
        <f>IF($T123=0,SUM(I$2:I122),"")</f>
        <v/>
      </c>
      <c r="N124" s="11" t="str">
        <f>IF($T123=0,SUM(J$2:J124),"")</f>
        <v/>
      </c>
      <c r="O124" s="18" t="str">
        <f t="shared" si="22"/>
        <v/>
      </c>
      <c r="P124" s="29" t="str">
        <f>IF(OR(ISBLANK(B124),ISBLANK(C124)),"",VLOOKUP(B124&amp;C124,'Grades '!Q$2:R$285,2,FALSE))</f>
        <v/>
      </c>
      <c r="Q124" s="9" t="str">
        <f t="shared" si="28"/>
        <v/>
      </c>
      <c r="R124" s="9" t="str">
        <f t="shared" si="29"/>
        <v/>
      </c>
      <c r="S124" s="9" t="str">
        <f t="shared" si="30"/>
        <v/>
      </c>
      <c r="T124" s="16" t="str">
        <f t="shared" si="31"/>
        <v/>
      </c>
      <c r="U124" s="10" t="str">
        <f t="shared" si="23"/>
        <v/>
      </c>
      <c r="V124" s="10" t="str">
        <f>IF($T123=0,SUM(I$2:I122),IF(OR(E124="",I124="",I124="No Credits Listed"),"",IF($Q124&gt;1,"",SUMIF($P:$P,$P124,$I:$I))))</f>
        <v/>
      </c>
      <c r="W124" s="10" t="str">
        <f>IF($T123=0,SUM(J$2:J122),IF(OR(E124="",J124=""),"",IF($Q124&gt;1,"",SUMIF($P:$P,$P124,$J:$J))))</f>
        <v/>
      </c>
      <c r="X124" s="10" t="str">
        <f t="shared" si="39"/>
        <v/>
      </c>
      <c r="Y124" s="9" t="str">
        <f t="shared" si="24"/>
        <v/>
      </c>
      <c r="Z124" s="10" t="str">
        <f t="shared" si="25"/>
        <v/>
      </c>
      <c r="AA124" s="10" t="str">
        <f t="shared" si="26"/>
        <v/>
      </c>
      <c r="AB124" s="10" t="str">
        <f t="shared" si="32"/>
        <v/>
      </c>
      <c r="AC124" s="17" t="str">
        <f t="shared" si="33"/>
        <v/>
      </c>
      <c r="AD124" s="18" t="str">
        <f t="shared" si="34"/>
        <v/>
      </c>
      <c r="AE124" s="18" t="str">
        <f t="shared" si="35"/>
        <v/>
      </c>
      <c r="AF124" s="18" t="str">
        <f t="shared" si="36"/>
        <v/>
      </c>
    </row>
    <row r="125" spans="1:32" ht="15.75">
      <c r="A125" s="13"/>
      <c r="B125" s="13"/>
      <c r="C125" s="13"/>
      <c r="D125" s="4"/>
      <c r="E125" s="13"/>
      <c r="F125" s="14"/>
      <c r="G125" s="15"/>
      <c r="H125" s="9" t="str">
        <f>IF(AND(ISBLANK(D125),ISBLANK(E125),ISBLANK(F125),ISBLANK(G125)),"",_xlfn.IFS(ISBLANK(D125),"No Calendar Reported",ISBLANK(G125),"No Grade Reported",D125="quarter",VLOOKUP(G125,'Grades '!$A$3:$B$62,2,FALSE),D125="semester",VLOOKUP(G125,'Grades '!$C$3:$D$62,2,FALSE),D125="us semester percentage",VLOOKUP(G125,'Grades '!$G$3:$H$102,2,FALSE),D125="us quarter percentage",VLOOKUP(G125,'Grades '!$E$3:$F$102,2,FALSE),D125="canadian quarter percentage",VLOOKUP(G125,'Grades '!$I$3:$J$102,2,FALSE),D125="canadian semester percentage",VLOOKUP(G125,'Grades '!$K$3:$L$102,2,FALSE)))</f>
        <v/>
      </c>
      <c r="I125" s="9" t="str">
        <f t="shared" si="38"/>
        <v/>
      </c>
      <c r="J125" s="10" t="str">
        <f t="shared" si="27"/>
        <v/>
      </c>
      <c r="K125" s="11" t="str">
        <f t="shared" si="40"/>
        <v/>
      </c>
      <c r="L125" s="11" t="str">
        <f t="shared" si="37"/>
        <v/>
      </c>
      <c r="M125" s="11" t="str">
        <f>IF($T124=0,SUM(I$2:I123),"")</f>
        <v/>
      </c>
      <c r="N125" s="11" t="str">
        <f>IF($T124=0,SUM(J$2:J125),"")</f>
        <v/>
      </c>
      <c r="O125" s="18" t="str">
        <f t="shared" si="22"/>
        <v/>
      </c>
      <c r="P125" s="29" t="str">
        <f>IF(OR(ISBLANK(B125),ISBLANK(C125)),"",VLOOKUP(B125&amp;C125,'Grades '!Q$2:R$285,2,FALSE))</f>
        <v/>
      </c>
      <c r="Q125" s="9" t="str">
        <f t="shared" si="28"/>
        <v/>
      </c>
      <c r="R125" s="9" t="str">
        <f t="shared" si="29"/>
        <v/>
      </c>
      <c r="S125" s="9" t="str">
        <f t="shared" si="30"/>
        <v/>
      </c>
      <c r="T125" s="16" t="str">
        <f t="shared" si="31"/>
        <v/>
      </c>
      <c r="U125" s="10" t="str">
        <f t="shared" si="23"/>
        <v/>
      </c>
      <c r="V125" s="10" t="str">
        <f>IF($T124=0,SUM(I$2:I123),IF(OR(E125="",I125="",I125="No Credits Listed"),"",IF($Q125&gt;1,"",SUMIF($P:$P,$P125,$I:$I))))</f>
        <v/>
      </c>
      <c r="W125" s="10" t="str">
        <f>IF($T124=0,SUM(J$2:J123),IF(OR(E125="",J125=""),"",IF($Q125&gt;1,"",SUMIF($P:$P,$P125,$J:$J))))</f>
        <v/>
      </c>
      <c r="X125" s="10" t="str">
        <f t="shared" si="39"/>
        <v/>
      </c>
      <c r="Y125" s="9" t="str">
        <f t="shared" si="24"/>
        <v/>
      </c>
      <c r="Z125" s="10" t="str">
        <f t="shared" si="25"/>
        <v/>
      </c>
      <c r="AA125" s="10" t="str">
        <f t="shared" si="26"/>
        <v/>
      </c>
      <c r="AB125" s="10" t="str">
        <f t="shared" si="32"/>
        <v/>
      </c>
      <c r="AC125" s="17" t="str">
        <f t="shared" si="33"/>
        <v/>
      </c>
      <c r="AD125" s="18" t="str">
        <f t="shared" si="34"/>
        <v/>
      </c>
      <c r="AE125" s="18" t="str">
        <f t="shared" si="35"/>
        <v/>
      </c>
      <c r="AF125" s="18" t="str">
        <f t="shared" si="36"/>
        <v/>
      </c>
    </row>
    <row r="126" spans="1:32" ht="15.75">
      <c r="A126" s="13"/>
      <c r="B126" s="13"/>
      <c r="C126" s="13"/>
      <c r="D126" s="4"/>
      <c r="E126" s="13"/>
      <c r="F126" s="14"/>
      <c r="G126" s="15"/>
      <c r="H126" s="9" t="str">
        <f>IF(AND(ISBLANK(D126),ISBLANK(E126),ISBLANK(F126),ISBLANK(G126)),"",_xlfn.IFS(ISBLANK(D126),"No Calendar Reported",ISBLANK(G126),"No Grade Reported",D126="quarter",VLOOKUP(G126,'Grades '!$A$3:$B$62,2,FALSE),D126="semester",VLOOKUP(G126,'Grades '!$C$3:$D$62,2,FALSE),D126="us semester percentage",VLOOKUP(G126,'Grades '!$G$3:$H$102,2,FALSE),D126="us quarter percentage",VLOOKUP(G126,'Grades '!$E$3:$F$102,2,FALSE),D126="canadian quarter percentage",VLOOKUP(G126,'Grades '!$I$3:$J$102,2,FALSE),D126="canadian semester percentage",VLOOKUP(G126,'Grades '!$K$3:$L$102,2,FALSE)))</f>
        <v/>
      </c>
      <c r="I126" s="9" t="str">
        <f t="shared" si="38"/>
        <v/>
      </c>
      <c r="J126" s="10" t="str">
        <f t="shared" si="27"/>
        <v/>
      </c>
      <c r="K126" s="11" t="str">
        <f t="shared" si="40"/>
        <v/>
      </c>
      <c r="L126" s="11" t="str">
        <f t="shared" si="37"/>
        <v/>
      </c>
      <c r="M126" s="11" t="str">
        <f>IF($T125=0,SUM(I$2:I124),"")</f>
        <v/>
      </c>
      <c r="N126" s="11" t="str">
        <f>IF($T125=0,SUM(J$2:J126),"")</f>
        <v/>
      </c>
      <c r="O126" s="18" t="str">
        <f t="shared" si="22"/>
        <v/>
      </c>
      <c r="P126" s="29" t="str">
        <f>IF(OR(ISBLANK(B126),ISBLANK(C126)),"",VLOOKUP(B126&amp;C126,'Grades '!Q$2:R$285,2,FALSE))</f>
        <v/>
      </c>
      <c r="Q126" s="9" t="str">
        <f t="shared" si="28"/>
        <v/>
      </c>
      <c r="R126" s="9" t="str">
        <f t="shared" si="29"/>
        <v/>
      </c>
      <c r="S126" s="9" t="str">
        <f t="shared" si="30"/>
        <v/>
      </c>
      <c r="T126" s="16" t="str">
        <f t="shared" si="31"/>
        <v/>
      </c>
      <c r="U126" s="10" t="str">
        <f t="shared" si="23"/>
        <v/>
      </c>
      <c r="V126" s="10" t="str">
        <f>IF($T125=0,SUM(I$2:I124),IF(OR(E126="",I126="",I126="No Credits Listed"),"",IF($Q126&gt;1,"",SUMIF($P:$P,$P126,$I:$I))))</f>
        <v/>
      </c>
      <c r="W126" s="10" t="str">
        <f>IF($T125=0,SUM(J$2:J124),IF(OR(E126="",J126=""),"",IF($Q126&gt;1,"",SUMIF($P:$P,$P126,$J:$J))))</f>
        <v/>
      </c>
      <c r="X126" s="10" t="str">
        <f t="shared" si="39"/>
        <v/>
      </c>
      <c r="Y126" s="9" t="str">
        <f t="shared" si="24"/>
        <v/>
      </c>
      <c r="Z126" s="10" t="str">
        <f t="shared" si="25"/>
        <v/>
      </c>
      <c r="AA126" s="10" t="str">
        <f t="shared" si="26"/>
        <v/>
      </c>
      <c r="AB126" s="10" t="str">
        <f t="shared" si="32"/>
        <v/>
      </c>
      <c r="AC126" s="17" t="str">
        <f t="shared" si="33"/>
        <v/>
      </c>
      <c r="AD126" s="18" t="str">
        <f t="shared" si="34"/>
        <v/>
      </c>
      <c r="AE126" s="18" t="str">
        <f t="shared" si="35"/>
        <v/>
      </c>
      <c r="AF126" s="18" t="str">
        <f t="shared" si="36"/>
        <v/>
      </c>
    </row>
    <row r="127" spans="1:32" ht="15.75">
      <c r="A127" s="13"/>
      <c r="B127" s="13"/>
      <c r="C127" s="13"/>
      <c r="D127" s="4"/>
      <c r="E127" s="13"/>
      <c r="F127" s="14"/>
      <c r="G127" s="15"/>
      <c r="H127" s="9" t="str">
        <f>IF(AND(ISBLANK(D127),ISBLANK(E127),ISBLANK(F127),ISBLANK(G127)),"",_xlfn.IFS(ISBLANK(D127),"No Calendar Reported",ISBLANK(G127),"No Grade Reported",D127="quarter",VLOOKUP(G127,'Grades '!$A$3:$B$62,2,FALSE),D127="semester",VLOOKUP(G127,'Grades '!$C$3:$D$62,2,FALSE),D127="us semester percentage",VLOOKUP(G127,'Grades '!$G$3:$H$102,2,FALSE),D127="us quarter percentage",VLOOKUP(G127,'Grades '!$E$3:$F$102,2,FALSE),D127="canadian quarter percentage",VLOOKUP(G127,'Grades '!$I$3:$J$102,2,FALSE),D127="canadian semester percentage",VLOOKUP(G127,'Grades '!$K$3:$L$102,2,FALSE)))</f>
        <v/>
      </c>
      <c r="I127" s="9" t="str">
        <f t="shared" si="38"/>
        <v/>
      </c>
      <c r="J127" s="10" t="str">
        <f t="shared" si="27"/>
        <v/>
      </c>
      <c r="K127" s="11" t="str">
        <f t="shared" si="40"/>
        <v/>
      </c>
      <c r="L127" s="11" t="str">
        <f t="shared" si="37"/>
        <v/>
      </c>
      <c r="M127" s="11" t="str">
        <f>IF($T126=0,SUM(I$2:I125),"")</f>
        <v/>
      </c>
      <c r="N127" s="11" t="str">
        <f>IF($T126=0,SUM(J$2:J127),"")</f>
        <v/>
      </c>
      <c r="O127" s="18" t="str">
        <f t="shared" si="22"/>
        <v/>
      </c>
      <c r="P127" s="29" t="str">
        <f>IF(OR(ISBLANK(B127),ISBLANK(C127)),"",VLOOKUP(B127&amp;C127,'Grades '!Q$2:R$285,2,FALSE))</f>
        <v/>
      </c>
      <c r="Q127" s="9" t="str">
        <f t="shared" si="28"/>
        <v/>
      </c>
      <c r="R127" s="9" t="str">
        <f t="shared" si="29"/>
        <v/>
      </c>
      <c r="S127" s="9" t="str">
        <f t="shared" si="30"/>
        <v/>
      </c>
      <c r="T127" s="16" t="str">
        <f t="shared" si="31"/>
        <v/>
      </c>
      <c r="U127" s="10" t="str">
        <f t="shared" si="23"/>
        <v/>
      </c>
      <c r="V127" s="10" t="str">
        <f>IF($T126=0,SUM(I$2:I125),IF(OR(E127="",I127="",I127="No Credits Listed"),"",IF($Q127&gt;1,"",SUMIF($P:$P,$P127,$I:$I))))</f>
        <v/>
      </c>
      <c r="W127" s="10" t="str">
        <f>IF($T126=0,SUM(J$2:J125),IF(OR(E127="",J127=""),"",IF($Q127&gt;1,"",SUMIF($P:$P,$P127,$J:$J))))</f>
        <v/>
      </c>
      <c r="X127" s="10" t="str">
        <f t="shared" si="39"/>
        <v/>
      </c>
      <c r="Y127" s="9" t="str">
        <f t="shared" si="24"/>
        <v/>
      </c>
      <c r="Z127" s="10" t="str">
        <f t="shared" si="25"/>
        <v/>
      </c>
      <c r="AA127" s="10" t="str">
        <f t="shared" si="26"/>
        <v/>
      </c>
      <c r="AB127" s="10" t="str">
        <f t="shared" si="32"/>
        <v/>
      </c>
      <c r="AC127" s="17" t="str">
        <f t="shared" si="33"/>
        <v/>
      </c>
      <c r="AD127" s="18" t="str">
        <f t="shared" si="34"/>
        <v/>
      </c>
      <c r="AE127" s="18" t="str">
        <f t="shared" si="35"/>
        <v/>
      </c>
      <c r="AF127" s="18" t="str">
        <f t="shared" si="36"/>
        <v/>
      </c>
    </row>
    <row r="128" spans="1:32" ht="15.75">
      <c r="A128" s="13"/>
      <c r="B128" s="13"/>
      <c r="C128" s="13"/>
      <c r="D128" s="4"/>
      <c r="E128" s="13"/>
      <c r="F128" s="14"/>
      <c r="G128" s="15"/>
      <c r="H128" s="9" t="str">
        <f>IF(AND(ISBLANK(D128),ISBLANK(E128),ISBLANK(F128),ISBLANK(G128)),"",_xlfn.IFS(ISBLANK(D128),"No Calendar Reported",ISBLANK(G128),"No Grade Reported",D128="quarter",VLOOKUP(G128,'Grades '!$A$3:$B$62,2,FALSE),D128="semester",VLOOKUP(G128,'Grades '!$C$3:$D$62,2,FALSE),D128="us semester percentage",VLOOKUP(G128,'Grades '!$G$3:$H$102,2,FALSE),D128="us quarter percentage",VLOOKUP(G128,'Grades '!$E$3:$F$102,2,FALSE),D128="canadian quarter percentage",VLOOKUP(G128,'Grades '!$I$3:$J$102,2,FALSE),D128="canadian semester percentage",VLOOKUP(G128,'Grades '!$K$3:$L$102,2,FALSE)))</f>
        <v/>
      </c>
      <c r="I128" s="9" t="str">
        <f t="shared" si="38"/>
        <v/>
      </c>
      <c r="J128" s="10" t="str">
        <f t="shared" si="27"/>
        <v/>
      </c>
      <c r="K128" s="11" t="str">
        <f t="shared" si="40"/>
        <v/>
      </c>
      <c r="L128" s="11" t="str">
        <f t="shared" si="37"/>
        <v/>
      </c>
      <c r="M128" s="11" t="str">
        <f>IF($T127=0,SUM(I$2:I126),"")</f>
        <v/>
      </c>
      <c r="N128" s="11" t="str">
        <f>IF($T127=0,SUM(J$2:J128),"")</f>
        <v/>
      </c>
      <c r="O128" s="18" t="str">
        <f t="shared" si="22"/>
        <v/>
      </c>
      <c r="P128" s="29" t="str">
        <f>IF(OR(ISBLANK(B128),ISBLANK(C128)),"",VLOOKUP(B128&amp;C128,'Grades '!Q$2:R$285,2,FALSE))</f>
        <v/>
      </c>
      <c r="Q128" s="9" t="str">
        <f t="shared" si="28"/>
        <v/>
      </c>
      <c r="R128" s="9" t="str">
        <f t="shared" si="29"/>
        <v/>
      </c>
      <c r="S128" s="9" t="str">
        <f t="shared" si="30"/>
        <v/>
      </c>
      <c r="T128" s="16" t="str">
        <f t="shared" si="31"/>
        <v/>
      </c>
      <c r="U128" s="10" t="str">
        <f t="shared" si="23"/>
        <v/>
      </c>
      <c r="V128" s="10" t="str">
        <f>IF($T127=0,SUM(I$2:I126),IF(OR(E128="",I128="",I128="No Credits Listed"),"",IF($Q128&gt;1,"",SUMIF($P:$P,$P128,$I:$I))))</f>
        <v/>
      </c>
      <c r="W128" s="10" t="str">
        <f>IF($T127=0,SUM(J$2:J126),IF(OR(E128="",J128=""),"",IF($Q128&gt;1,"",SUMIF($P:$P,$P128,$J:$J))))</f>
        <v/>
      </c>
      <c r="X128" s="10" t="str">
        <f t="shared" si="39"/>
        <v/>
      </c>
      <c r="Y128" s="9" t="str">
        <f t="shared" si="24"/>
        <v/>
      </c>
      <c r="Z128" s="10" t="str">
        <f t="shared" si="25"/>
        <v/>
      </c>
      <c r="AA128" s="10" t="str">
        <f t="shared" si="26"/>
        <v/>
      </c>
      <c r="AB128" s="10" t="str">
        <f t="shared" si="32"/>
        <v/>
      </c>
      <c r="AC128" s="17" t="str">
        <f t="shared" si="33"/>
        <v/>
      </c>
      <c r="AD128" s="18" t="str">
        <f t="shared" si="34"/>
        <v/>
      </c>
      <c r="AE128" s="18" t="str">
        <f t="shared" si="35"/>
        <v/>
      </c>
      <c r="AF128" s="18" t="str">
        <f t="shared" si="36"/>
        <v/>
      </c>
    </row>
    <row r="129" spans="1:32" ht="15.75">
      <c r="A129" s="13"/>
      <c r="B129" s="13"/>
      <c r="C129" s="13"/>
      <c r="D129" s="4"/>
      <c r="E129" s="13"/>
      <c r="F129" s="14"/>
      <c r="G129" s="15"/>
      <c r="H129" s="9" t="str">
        <f>IF(AND(ISBLANK(D129),ISBLANK(E129),ISBLANK(F129),ISBLANK(G129)),"",_xlfn.IFS(ISBLANK(D129),"No Calendar Reported",ISBLANK(G129),"No Grade Reported",D129="quarter",VLOOKUP(G129,'Grades '!$A$3:$B$62,2,FALSE),D129="semester",VLOOKUP(G129,'Grades '!$C$3:$D$62,2,FALSE),D129="us semester percentage",VLOOKUP(G129,'Grades '!$G$3:$H$102,2,FALSE),D129="us quarter percentage",VLOOKUP(G129,'Grades '!$E$3:$F$102,2,FALSE),D129="canadian quarter percentage",VLOOKUP(G129,'Grades '!$I$3:$J$102,2,FALSE),D129="canadian semester percentage",VLOOKUP(G129,'Grades '!$K$3:$L$102,2,FALSE)))</f>
        <v/>
      </c>
      <c r="I129" s="9" t="str">
        <f t="shared" si="38"/>
        <v/>
      </c>
      <c r="J129" s="10" t="str">
        <f t="shared" si="27"/>
        <v/>
      </c>
      <c r="K129" s="11" t="str">
        <f t="shared" si="40"/>
        <v/>
      </c>
      <c r="L129" s="11" t="str">
        <f t="shared" si="37"/>
        <v/>
      </c>
      <c r="M129" s="11" t="str">
        <f>IF($T128=0,SUM(I$2:I127),"")</f>
        <v/>
      </c>
      <c r="N129" s="11" t="str">
        <f>IF($T128=0,SUM(J$2:J129),"")</f>
        <v/>
      </c>
      <c r="O129" s="18" t="str">
        <f t="shared" si="22"/>
        <v/>
      </c>
      <c r="P129" s="29" t="str">
        <f>IF(OR(ISBLANK(B129),ISBLANK(C129)),"",VLOOKUP(B129&amp;C129,'Grades '!Q$2:R$285,2,FALSE))</f>
        <v/>
      </c>
      <c r="Q129" s="9" t="str">
        <f t="shared" si="28"/>
        <v/>
      </c>
      <c r="R129" s="9" t="str">
        <f t="shared" si="29"/>
        <v/>
      </c>
      <c r="S129" s="9" t="str">
        <f t="shared" si="30"/>
        <v/>
      </c>
      <c r="T129" s="16" t="str">
        <f t="shared" si="31"/>
        <v/>
      </c>
      <c r="U129" s="10" t="str">
        <f t="shared" si="23"/>
        <v/>
      </c>
      <c r="V129" s="10" t="str">
        <f>IF($T128=0,SUM(I$2:I127),IF(OR(E129="",I129="",I129="No Credits Listed"),"",IF($Q129&gt;1,"",SUMIF($P:$P,$P129,$I:$I))))</f>
        <v/>
      </c>
      <c r="W129" s="10" t="str">
        <f>IF($T128=0,SUM(J$2:J127),IF(OR(E129="",J129=""),"",IF($Q129&gt;1,"",SUMIF($P:$P,$P129,$J:$J))))</f>
        <v/>
      </c>
      <c r="X129" s="10" t="str">
        <f t="shared" si="39"/>
        <v/>
      </c>
      <c r="Y129" s="9" t="str">
        <f t="shared" si="24"/>
        <v/>
      </c>
      <c r="Z129" s="10" t="str">
        <f t="shared" si="25"/>
        <v/>
      </c>
      <c r="AA129" s="10" t="str">
        <f t="shared" si="26"/>
        <v/>
      </c>
      <c r="AB129" s="10" t="str">
        <f t="shared" si="32"/>
        <v/>
      </c>
      <c r="AC129" s="17" t="str">
        <f t="shared" si="33"/>
        <v/>
      </c>
      <c r="AD129" s="18" t="str">
        <f t="shared" si="34"/>
        <v/>
      </c>
      <c r="AE129" s="18" t="str">
        <f t="shared" si="35"/>
        <v/>
      </c>
      <c r="AF129" s="18" t="str">
        <f t="shared" si="36"/>
        <v/>
      </c>
    </row>
    <row r="130" spans="1:32" ht="15.75">
      <c r="A130" s="13"/>
      <c r="B130" s="13"/>
      <c r="C130" s="13"/>
      <c r="D130" s="4"/>
      <c r="E130" s="13"/>
      <c r="F130" s="14"/>
      <c r="G130" s="15"/>
      <c r="H130" s="9" t="str">
        <f>IF(AND(ISBLANK(D130),ISBLANK(E130),ISBLANK(F130),ISBLANK(G130)),"",_xlfn.IFS(ISBLANK(D130),"No Calendar Reported",ISBLANK(G130),"No Grade Reported",D130="quarter",VLOOKUP(G130,'Grades '!$A$3:$B$62,2,FALSE),D130="semester",VLOOKUP(G130,'Grades '!$C$3:$D$62,2,FALSE),D130="us semester percentage",VLOOKUP(G130,'Grades '!$G$3:$H$102,2,FALSE),D130="us quarter percentage",VLOOKUP(G130,'Grades '!$E$3:$F$102,2,FALSE),D130="canadian quarter percentage",VLOOKUP(G130,'Grades '!$I$3:$J$102,2,FALSE),D130="canadian semester percentage",VLOOKUP(G130,'Grades '!$K$3:$L$102,2,FALSE)))</f>
        <v/>
      </c>
      <c r="I130" s="9" t="str">
        <f t="shared" si="38"/>
        <v/>
      </c>
      <c r="J130" s="10" t="str">
        <f t="shared" si="27"/>
        <v/>
      </c>
      <c r="K130" s="11" t="str">
        <f t="shared" si="40"/>
        <v/>
      </c>
      <c r="L130" s="11" t="str">
        <f t="shared" si="37"/>
        <v/>
      </c>
      <c r="M130" s="11" t="str">
        <f>IF($T129=0,SUM(I$2:I128),"")</f>
        <v/>
      </c>
      <c r="N130" s="11" t="str">
        <f>IF($T129=0,SUM(J$2:J130),"")</f>
        <v/>
      </c>
      <c r="O130" s="18" t="str">
        <f t="shared" ref="O130:O193" si="41">IF(OR(V130="",W130=""),"",IF($T129=0,W130/V130,""))</f>
        <v/>
      </c>
      <c r="P130" s="29" t="str">
        <f>IF(OR(ISBLANK(B130),ISBLANK(C130)),"",VLOOKUP(B130&amp;C130,'Grades '!Q$2:R$285,2,FALSE))</f>
        <v/>
      </c>
      <c r="Q130" s="9" t="str">
        <f t="shared" si="28"/>
        <v/>
      </c>
      <c r="R130" s="9" t="str">
        <f t="shared" si="29"/>
        <v/>
      </c>
      <c r="S130" s="9" t="str">
        <f t="shared" si="30"/>
        <v/>
      </c>
      <c r="T130" s="16" t="str">
        <f t="shared" si="31"/>
        <v/>
      </c>
      <c r="U130" s="10" t="str">
        <f t="shared" ref="U130:U193" si="42">IF(T129=0,"TOTAL",IF(AND(V130="",W130="",X130=""),"",((IF(Q130&gt;1,"",B130&amp;" "&amp;C130)))))</f>
        <v/>
      </c>
      <c r="V130" s="10" t="str">
        <f>IF($T129=0,SUM(I$2:I128),IF(OR(E130="",I130="",I130="No Credits Listed"),"",IF($Q130&gt;1,"",SUMIF($P:$P,$P130,$I:$I))))</f>
        <v/>
      </c>
      <c r="W130" s="10" t="str">
        <f>IF($T129=0,SUM(J$2:J128),IF(OR(E130="",J130=""),"",IF($Q130&gt;1,"",SUMIF($P:$P,$P130,$J:$J))))</f>
        <v/>
      </c>
      <c r="X130" s="10" t="str">
        <f t="shared" si="39"/>
        <v/>
      </c>
      <c r="Y130" s="9" t="str">
        <f t="shared" ref="Y130:Y193" si="43">IF(AND(Z130="",AA130="",AB130=""),"",IF(R130&gt;1,"",A130))</f>
        <v/>
      </c>
      <c r="Z130" s="10" t="str">
        <f t="shared" ref="Z130:Z193" si="44">IF(OR(E130="",I130="",I130="No Credits Listed"),"",IF($R130&gt;1,"",SUMIF($A:$A,$A130,I:I)))</f>
        <v/>
      </c>
      <c r="AA130" s="10" t="str">
        <f t="shared" ref="AA130:AA193" si="45">IF(OR(E130="",J130=""),"",IF($R130&gt;1,"",SUMIF($A:$A,$A130,J:J)))</f>
        <v/>
      </c>
      <c r="AB130" s="10" t="str">
        <f t="shared" si="32"/>
        <v/>
      </c>
      <c r="AC130" s="17" t="str">
        <f t="shared" si="33"/>
        <v/>
      </c>
      <c r="AD130" s="18" t="str">
        <f t="shared" si="34"/>
        <v/>
      </c>
      <c r="AE130" s="18" t="str">
        <f t="shared" si="35"/>
        <v/>
      </c>
      <c r="AF130" s="18" t="str">
        <f t="shared" si="36"/>
        <v/>
      </c>
    </row>
    <row r="131" spans="1:32" ht="15.75">
      <c r="A131" s="13"/>
      <c r="B131" s="13"/>
      <c r="C131" s="13"/>
      <c r="D131" s="4"/>
      <c r="E131" s="13"/>
      <c r="F131" s="14"/>
      <c r="G131" s="15"/>
      <c r="H131" s="9" t="str">
        <f>IF(AND(ISBLANK(D131),ISBLANK(E131),ISBLANK(F131),ISBLANK(G131)),"",_xlfn.IFS(ISBLANK(D131),"No Calendar Reported",ISBLANK(G131),"No Grade Reported",D131="quarter",VLOOKUP(G131,'Grades '!$A$3:$B$62,2,FALSE),D131="semester",VLOOKUP(G131,'Grades '!$C$3:$D$62,2,FALSE),D131="us semester percentage",VLOOKUP(G131,'Grades '!$G$3:$H$102,2,FALSE),D131="us quarter percentage",VLOOKUP(G131,'Grades '!$E$3:$F$102,2,FALSE),D131="canadian quarter percentage",VLOOKUP(G131,'Grades '!$I$3:$J$102,2,FALSE),D131="canadian semester percentage",VLOOKUP(G131,'Grades '!$K$3:$L$102,2,FALSE)))</f>
        <v/>
      </c>
      <c r="I131" s="9" t="str">
        <f t="shared" si="38"/>
        <v/>
      </c>
      <c r="J131" s="10" t="str">
        <f t="shared" ref="J131:J194" si="46">IF(OR(ISBLANK(D131),ISBLANK(F131),ISBLANK(G131)),"",IF(E131="","No Course Title Reported",H131*I131))</f>
        <v/>
      </c>
      <c r="K131" s="11" t="str">
        <f t="shared" si="40"/>
        <v/>
      </c>
      <c r="L131" s="11" t="str">
        <f t="shared" si="37"/>
        <v/>
      </c>
      <c r="M131" s="11" t="str">
        <f>IF($T130=0,SUM(I$2:I129),"")</f>
        <v/>
      </c>
      <c r="N131" s="11" t="str">
        <f>IF($T130=0,SUM(J$2:J131),"")</f>
        <v/>
      </c>
      <c r="O131" s="18" t="str">
        <f t="shared" si="41"/>
        <v/>
      </c>
      <c r="P131" s="29" t="str">
        <f>IF(OR(ISBLANK(B131),ISBLANK(C131)),"",VLOOKUP(B131&amp;C131,'Grades '!Q$2:R$285,2,FALSE))</f>
        <v/>
      </c>
      <c r="Q131" s="9" t="str">
        <f t="shared" ref="Q131:Q194" si="47">IF(P131="","",COUNTIF(P131:P1129,P131))</f>
        <v/>
      </c>
      <c r="R131" s="9" t="str">
        <f t="shared" ref="R131:R194" si="48">IF(ISBLANK(A131),"",COUNTIF(A131:A1129,A131))</f>
        <v/>
      </c>
      <c r="S131" s="9" t="str">
        <f t="shared" ref="S131:S194" si="49">IF(OR(ISBLANK(A131),P131=""),"",COUNTIFS(A131:A1129,A131,P131:P1129,P131))</f>
        <v/>
      </c>
      <c r="T131" s="16" t="str">
        <f t="shared" ref="T131:T194" si="50">IF(K131&gt;=0,IF((OR(T130=0,T130="")),"",(COUNTIF(K131:K1129,("&gt;=0")))),"")</f>
        <v/>
      </c>
      <c r="U131" s="10" t="str">
        <f t="shared" si="42"/>
        <v/>
      </c>
      <c r="V131" s="10" t="str">
        <f>IF($T130=0,SUM(I$2:I129),IF(OR(E131="",I131="",I131="No Credits Listed"),"",IF($Q131&gt;1,"",SUMIF($P:$P,$P131,$I:$I))))</f>
        <v/>
      </c>
      <c r="W131" s="10" t="str">
        <f>IF($T130=0,SUM(J$2:J129),IF(OR(E131="",J131=""),"",IF($Q131&gt;1,"",SUMIF($P:$P,$P131,$J:$J))))</f>
        <v/>
      </c>
      <c r="X131" s="10" t="str">
        <f t="shared" si="39"/>
        <v/>
      </c>
      <c r="Y131" s="9" t="str">
        <f t="shared" si="43"/>
        <v/>
      </c>
      <c r="Z131" s="10" t="str">
        <f t="shared" si="44"/>
        <v/>
      </c>
      <c r="AA131" s="10" t="str">
        <f t="shared" si="45"/>
        <v/>
      </c>
      <c r="AB131" s="10" t="str">
        <f t="shared" ref="AB131:AB194" si="51">IF(OR(Z131="",AA131=""),"",IF($R131&gt;1,"",AA131/Z131))</f>
        <v/>
      </c>
      <c r="AC131" s="17" t="str">
        <f t="shared" ref="AC131:AC194" si="52">IF(AND(AD131="",AE131="",AF131=""),"",IF(S131&gt;1,"",(A131&amp;" "&amp;B131&amp;" "&amp;C131)))</f>
        <v/>
      </c>
      <c r="AD131" s="18" t="str">
        <f t="shared" ref="AD131:AD194" si="53">IF(OR(E131="",I131="",I131="No Credits Listed"),"",IF($S131&gt;1,"",SUMIFS(I:I,$A:$A,$A131,$P:$P,$P131)))</f>
        <v/>
      </c>
      <c r="AE131" s="18" t="str">
        <f t="shared" ref="AE131:AE194" si="54">IF(OR(E131="",J131=""),"",IF($S131&gt;1,"",SUMIFS(J:J,$A:$A,$A131,$P:$P,$P131)))</f>
        <v/>
      </c>
      <c r="AF131" s="18" t="str">
        <f t="shared" ref="AF131:AF194" si="55">IF(OR(AD131="",AE131=""),"",IF($S131&gt;1,"",AE131/AD131))</f>
        <v/>
      </c>
    </row>
    <row r="132" spans="1:32" ht="15.75">
      <c r="A132" s="13"/>
      <c r="B132" s="13"/>
      <c r="C132" s="13"/>
      <c r="D132" s="4"/>
      <c r="E132" s="13"/>
      <c r="F132" s="14"/>
      <c r="G132" s="15"/>
      <c r="H132" s="9" t="str">
        <f>IF(AND(ISBLANK(D132),ISBLANK(E132),ISBLANK(F132),ISBLANK(G132)),"",_xlfn.IFS(ISBLANK(D132),"No Calendar Reported",ISBLANK(G132),"No Grade Reported",D132="quarter",VLOOKUP(G132,'Grades '!$A$3:$B$62,2,FALSE),D132="semester",VLOOKUP(G132,'Grades '!$C$3:$D$62,2,FALSE),D132="us semester percentage",VLOOKUP(G132,'Grades '!$G$3:$H$102,2,FALSE),D132="us quarter percentage",VLOOKUP(G132,'Grades '!$E$3:$F$102,2,FALSE),D132="canadian quarter percentage",VLOOKUP(G132,'Grades '!$I$3:$J$102,2,FALSE),D132="canadian semester percentage",VLOOKUP(G132,'Grades '!$K$3:$L$102,2,FALSE)))</f>
        <v/>
      </c>
      <c r="I132" s="9" t="str">
        <f t="shared" si="38"/>
        <v/>
      </c>
      <c r="J132" s="10" t="str">
        <f t="shared" si="46"/>
        <v/>
      </c>
      <c r="K132" s="11" t="str">
        <f t="shared" si="40"/>
        <v/>
      </c>
      <c r="L132" s="11" t="str">
        <f t="shared" si="37"/>
        <v/>
      </c>
      <c r="M132" s="11" t="str">
        <f>IF($T131=0,SUM(I$2:I130),"")</f>
        <v/>
      </c>
      <c r="N132" s="11" t="str">
        <f>IF($T131=0,SUM(J$2:J132),"")</f>
        <v/>
      </c>
      <c r="O132" s="18" t="str">
        <f t="shared" si="41"/>
        <v/>
      </c>
      <c r="P132" s="29" t="str">
        <f>IF(OR(ISBLANK(B132),ISBLANK(C132)),"",VLOOKUP(B132&amp;C132,'Grades '!Q$2:R$285,2,FALSE))</f>
        <v/>
      </c>
      <c r="Q132" s="9" t="str">
        <f t="shared" si="47"/>
        <v/>
      </c>
      <c r="R132" s="9" t="str">
        <f t="shared" si="48"/>
        <v/>
      </c>
      <c r="S132" s="9" t="str">
        <f t="shared" si="49"/>
        <v/>
      </c>
      <c r="T132" s="16" t="str">
        <f t="shared" si="50"/>
        <v/>
      </c>
      <c r="U132" s="10" t="str">
        <f t="shared" si="42"/>
        <v/>
      </c>
      <c r="V132" s="10" t="str">
        <f>IF($T131=0,SUM(I$2:I130),IF(OR(E132="",I132="",I132="No Credits Listed"),"",IF($Q132&gt;1,"",SUMIF($P:$P,$P132,$I:$I))))</f>
        <v/>
      </c>
      <c r="W132" s="10" t="str">
        <f>IF($T131=0,SUM(J$2:J130),IF(OR(E132="",J132=""),"",IF($Q132&gt;1,"",SUMIF($P:$P,$P132,$J:$J))))</f>
        <v/>
      </c>
      <c r="X132" s="10" t="str">
        <f t="shared" si="39"/>
        <v/>
      </c>
      <c r="Y132" s="9" t="str">
        <f t="shared" si="43"/>
        <v/>
      </c>
      <c r="Z132" s="10" t="str">
        <f t="shared" si="44"/>
        <v/>
      </c>
      <c r="AA132" s="10" t="str">
        <f t="shared" si="45"/>
        <v/>
      </c>
      <c r="AB132" s="10" t="str">
        <f t="shared" si="51"/>
        <v/>
      </c>
      <c r="AC132" s="17" t="str">
        <f t="shared" si="52"/>
        <v/>
      </c>
      <c r="AD132" s="18" t="str">
        <f t="shared" si="53"/>
        <v/>
      </c>
      <c r="AE132" s="18" t="str">
        <f t="shared" si="54"/>
        <v/>
      </c>
      <c r="AF132" s="18" t="str">
        <f t="shared" si="55"/>
        <v/>
      </c>
    </row>
    <row r="133" spans="1:32" ht="15.75">
      <c r="A133" s="13"/>
      <c r="B133" s="13"/>
      <c r="C133" s="13"/>
      <c r="D133" s="4"/>
      <c r="E133" s="13"/>
      <c r="F133" s="14"/>
      <c r="G133" s="15"/>
      <c r="H133" s="9" t="str">
        <f>IF(AND(ISBLANK(D133),ISBLANK(E133),ISBLANK(F133),ISBLANK(G133)),"",_xlfn.IFS(ISBLANK(D133),"No Calendar Reported",ISBLANK(G133),"No Grade Reported",D133="quarter",VLOOKUP(G133,'Grades '!$A$3:$B$62,2,FALSE),D133="semester",VLOOKUP(G133,'Grades '!$C$3:$D$62,2,FALSE),D133="us semester percentage",VLOOKUP(G133,'Grades '!$G$3:$H$102,2,FALSE),D133="us quarter percentage",VLOOKUP(G133,'Grades '!$E$3:$F$102,2,FALSE),D133="canadian quarter percentage",VLOOKUP(G133,'Grades '!$I$3:$J$102,2,FALSE),D133="canadian semester percentage",VLOOKUP(G133,'Grades '!$K$3:$L$102,2,FALSE)))</f>
        <v/>
      </c>
      <c r="I133" s="9" t="str">
        <f t="shared" si="38"/>
        <v/>
      </c>
      <c r="J133" s="10" t="str">
        <f t="shared" si="46"/>
        <v/>
      </c>
      <c r="K133" s="11" t="str">
        <f t="shared" si="40"/>
        <v/>
      </c>
      <c r="L133" s="11" t="str">
        <f t="shared" ref="L133:L196" si="56">IF(T132=0,"TOTAL",IF(AND(M133="",N133="",O133=""),"",))</f>
        <v/>
      </c>
      <c r="M133" s="11" t="str">
        <f>IF($T132=0,SUM(I$2:I131),"")</f>
        <v/>
      </c>
      <c r="N133" s="11" t="str">
        <f>IF($T132=0,SUM(J$2:J133),"")</f>
        <v/>
      </c>
      <c r="O133" s="18" t="str">
        <f t="shared" si="41"/>
        <v/>
      </c>
      <c r="P133" s="29" t="str">
        <f>IF(OR(ISBLANK(B133),ISBLANK(C133)),"",VLOOKUP(B133&amp;C133,'Grades '!Q$2:R$285,2,FALSE))</f>
        <v/>
      </c>
      <c r="Q133" s="9" t="str">
        <f t="shared" si="47"/>
        <v/>
      </c>
      <c r="R133" s="9" t="str">
        <f t="shared" si="48"/>
        <v/>
      </c>
      <c r="S133" s="9" t="str">
        <f t="shared" si="49"/>
        <v/>
      </c>
      <c r="T133" s="16" t="str">
        <f t="shared" si="50"/>
        <v/>
      </c>
      <c r="U133" s="10" t="str">
        <f t="shared" si="42"/>
        <v/>
      </c>
      <c r="V133" s="10" t="str">
        <f>IF($T132=0,SUM(I$2:I131),IF(OR(E133="",I133="",I133="No Credits Listed"),"",IF($Q133&gt;1,"",SUMIF($P:$P,$P133,$I:$I))))</f>
        <v/>
      </c>
      <c r="W133" s="10" t="str">
        <f>IF($T132=0,SUM(J$2:J131),IF(OR(E133="",J133=""),"",IF($Q133&gt;1,"",SUMIF($P:$P,$P133,$J:$J))))</f>
        <v/>
      </c>
      <c r="X133" s="10" t="str">
        <f t="shared" si="39"/>
        <v/>
      </c>
      <c r="Y133" s="9" t="str">
        <f t="shared" si="43"/>
        <v/>
      </c>
      <c r="Z133" s="10" t="str">
        <f t="shared" si="44"/>
        <v/>
      </c>
      <c r="AA133" s="10" t="str">
        <f t="shared" si="45"/>
        <v/>
      </c>
      <c r="AB133" s="10" t="str">
        <f t="shared" si="51"/>
        <v/>
      </c>
      <c r="AC133" s="17" t="str">
        <f t="shared" si="52"/>
        <v/>
      </c>
      <c r="AD133" s="18" t="str">
        <f t="shared" si="53"/>
        <v/>
      </c>
      <c r="AE133" s="18" t="str">
        <f t="shared" si="54"/>
        <v/>
      </c>
      <c r="AF133" s="18" t="str">
        <f t="shared" si="55"/>
        <v/>
      </c>
    </row>
    <row r="134" spans="1:32" ht="15.75">
      <c r="A134" s="13"/>
      <c r="B134" s="13"/>
      <c r="C134" s="13"/>
      <c r="D134" s="4"/>
      <c r="E134" s="13"/>
      <c r="F134" s="14"/>
      <c r="G134" s="15"/>
      <c r="H134" s="9" t="str">
        <f>IF(AND(ISBLANK(D134),ISBLANK(E134),ISBLANK(F134),ISBLANK(G134)),"",_xlfn.IFS(ISBLANK(D134),"No Calendar Reported",ISBLANK(G134),"No Grade Reported",D134="quarter",VLOOKUP(G134,'Grades '!$A$3:$B$62,2,FALSE),D134="semester",VLOOKUP(G134,'Grades '!$C$3:$D$62,2,FALSE),D134="us semester percentage",VLOOKUP(G134,'Grades '!$G$3:$H$102,2,FALSE),D134="us quarter percentage",VLOOKUP(G134,'Grades '!$E$3:$F$102,2,FALSE),D134="canadian quarter percentage",VLOOKUP(G134,'Grades '!$I$3:$J$102,2,FALSE),D134="canadian semester percentage",VLOOKUP(G134,'Grades '!$K$3:$L$102,2,FALSE)))</f>
        <v/>
      </c>
      <c r="I134" s="9" t="str">
        <f t="shared" ref="I134:I197" si="57">IF(AND(ISBLANK(D134),ISBLANK(E134),ISBLANK(F134),ISBLANK(G134)),"",_xlfn.IFS(D134="","No Calendar Reported",F134="","No Credits Reported",OR(D134="quarter",D134="us quarter percentage",D134="canadian quarter percentage")=TRUE,((F134*0.667)),OR(D134="semester",D134="us semester percentage",D134="canadian semester percentage" ),F134))</f>
        <v/>
      </c>
      <c r="J134" s="10" t="str">
        <f t="shared" si="46"/>
        <v/>
      </c>
      <c r="K134" s="11" t="str">
        <f t="shared" si="40"/>
        <v/>
      </c>
      <c r="L134" s="11" t="str">
        <f t="shared" si="56"/>
        <v/>
      </c>
      <c r="M134" s="11" t="str">
        <f>IF($T133=0,SUM(I$2:I132),"")</f>
        <v/>
      </c>
      <c r="N134" s="11" t="str">
        <f>IF($T133=0,SUM(J$2:J134),"")</f>
        <v/>
      </c>
      <c r="O134" s="18" t="str">
        <f t="shared" si="41"/>
        <v/>
      </c>
      <c r="P134" s="29" t="str">
        <f>IF(OR(ISBLANK(B134),ISBLANK(C134)),"",VLOOKUP(B134&amp;C134,'Grades '!Q$2:R$285,2,FALSE))</f>
        <v/>
      </c>
      <c r="Q134" s="9" t="str">
        <f t="shared" si="47"/>
        <v/>
      </c>
      <c r="R134" s="9" t="str">
        <f t="shared" si="48"/>
        <v/>
      </c>
      <c r="S134" s="9" t="str">
        <f t="shared" si="49"/>
        <v/>
      </c>
      <c r="T134" s="16" t="str">
        <f t="shared" si="50"/>
        <v/>
      </c>
      <c r="U134" s="10" t="str">
        <f t="shared" si="42"/>
        <v/>
      </c>
      <c r="V134" s="10" t="str">
        <f>IF($T133=0,SUM(I$2:I132),IF(OR(E134="",I134="",I134="No Credits Listed"),"",IF($Q134&gt;1,"",SUMIF($P:$P,$P134,$I:$I))))</f>
        <v/>
      </c>
      <c r="W134" s="10" t="str">
        <f>IF($T133=0,SUM(J$2:J132),IF(OR(E134="",J134=""),"",IF($Q134&gt;1,"",SUMIF($P:$P,$P134,$J:$J))))</f>
        <v/>
      </c>
      <c r="X134" s="10" t="str">
        <f t="shared" si="39"/>
        <v/>
      </c>
      <c r="Y134" s="9" t="str">
        <f t="shared" si="43"/>
        <v/>
      </c>
      <c r="Z134" s="10" t="str">
        <f t="shared" si="44"/>
        <v/>
      </c>
      <c r="AA134" s="10" t="str">
        <f t="shared" si="45"/>
        <v/>
      </c>
      <c r="AB134" s="10" t="str">
        <f t="shared" si="51"/>
        <v/>
      </c>
      <c r="AC134" s="17" t="str">
        <f t="shared" si="52"/>
        <v/>
      </c>
      <c r="AD134" s="18" t="str">
        <f t="shared" si="53"/>
        <v/>
      </c>
      <c r="AE134" s="18" t="str">
        <f t="shared" si="54"/>
        <v/>
      </c>
      <c r="AF134" s="18" t="str">
        <f t="shared" si="55"/>
        <v/>
      </c>
    </row>
    <row r="135" spans="1:32" ht="15.75">
      <c r="A135" s="13"/>
      <c r="B135" s="13"/>
      <c r="C135" s="13"/>
      <c r="D135" s="4"/>
      <c r="E135" s="13"/>
      <c r="F135" s="14"/>
      <c r="G135" s="15"/>
      <c r="H135" s="9" t="str">
        <f>IF(AND(ISBLANK(D135),ISBLANK(E135),ISBLANK(F135),ISBLANK(G135)),"",_xlfn.IFS(ISBLANK(D135),"No Calendar Reported",ISBLANK(G135),"No Grade Reported",D135="quarter",VLOOKUP(G135,'Grades '!$A$3:$B$62,2,FALSE),D135="semester",VLOOKUP(G135,'Grades '!$C$3:$D$62,2,FALSE),D135="us semester percentage",VLOOKUP(G135,'Grades '!$G$3:$H$102,2,FALSE),D135="us quarter percentage",VLOOKUP(G135,'Grades '!$E$3:$F$102,2,FALSE),D135="canadian quarter percentage",VLOOKUP(G135,'Grades '!$I$3:$J$102,2,FALSE),D135="canadian semester percentage",VLOOKUP(G135,'Grades '!$K$3:$L$102,2,FALSE)))</f>
        <v/>
      </c>
      <c r="I135" s="9" t="str">
        <f t="shared" si="57"/>
        <v/>
      </c>
      <c r="J135" s="10" t="str">
        <f t="shared" si="46"/>
        <v/>
      </c>
      <c r="K135" s="11" t="str">
        <f t="shared" si="40"/>
        <v/>
      </c>
      <c r="L135" s="11" t="str">
        <f t="shared" si="56"/>
        <v/>
      </c>
      <c r="M135" s="11" t="str">
        <f>IF($T134=0,SUM(I$2:I133),"")</f>
        <v/>
      </c>
      <c r="N135" s="11" t="str">
        <f>IF($T134=0,SUM(J$2:J135),"")</f>
        <v/>
      </c>
      <c r="O135" s="18" t="str">
        <f t="shared" si="41"/>
        <v/>
      </c>
      <c r="P135" s="29" t="str">
        <f>IF(OR(ISBLANK(B135),ISBLANK(C135)),"",VLOOKUP(B135&amp;C135,'Grades '!Q$2:R$285,2,FALSE))</f>
        <v/>
      </c>
      <c r="Q135" s="9" t="str">
        <f t="shared" si="47"/>
        <v/>
      </c>
      <c r="R135" s="9" t="str">
        <f t="shared" si="48"/>
        <v/>
      </c>
      <c r="S135" s="9" t="str">
        <f t="shared" si="49"/>
        <v/>
      </c>
      <c r="T135" s="16" t="str">
        <f t="shared" si="50"/>
        <v/>
      </c>
      <c r="U135" s="10" t="str">
        <f t="shared" si="42"/>
        <v/>
      </c>
      <c r="V135" s="10" t="str">
        <f>IF($T134=0,SUM(I$2:I133),IF(OR(E135="",I135="",I135="No Credits Listed"),"",IF($Q135&gt;1,"",SUMIF($P:$P,$P135,$I:$I))))</f>
        <v/>
      </c>
      <c r="W135" s="10" t="str">
        <f>IF($T134=0,SUM(J$2:J133),IF(OR(E135="",J135=""),"",IF($Q135&gt;1,"",SUMIF($P:$P,$P135,$J:$J))))</f>
        <v/>
      </c>
      <c r="X135" s="10" t="str">
        <f t="shared" si="39"/>
        <v/>
      </c>
      <c r="Y135" s="9" t="str">
        <f t="shared" si="43"/>
        <v/>
      </c>
      <c r="Z135" s="10" t="str">
        <f t="shared" si="44"/>
        <v/>
      </c>
      <c r="AA135" s="10" t="str">
        <f t="shared" si="45"/>
        <v/>
      </c>
      <c r="AB135" s="10" t="str">
        <f t="shared" si="51"/>
        <v/>
      </c>
      <c r="AC135" s="17" t="str">
        <f t="shared" si="52"/>
        <v/>
      </c>
      <c r="AD135" s="18" t="str">
        <f t="shared" si="53"/>
        <v/>
      </c>
      <c r="AE135" s="18" t="str">
        <f t="shared" si="54"/>
        <v/>
      </c>
      <c r="AF135" s="18" t="str">
        <f t="shared" si="55"/>
        <v/>
      </c>
    </row>
    <row r="136" spans="1:32" ht="15.75">
      <c r="A136" s="13"/>
      <c r="B136" s="13"/>
      <c r="C136" s="13"/>
      <c r="D136" s="4"/>
      <c r="E136" s="13"/>
      <c r="F136" s="14"/>
      <c r="G136" s="15"/>
      <c r="H136" s="9" t="str">
        <f>IF(AND(ISBLANK(D136),ISBLANK(E136),ISBLANK(F136),ISBLANK(G136)),"",_xlfn.IFS(ISBLANK(D136),"No Calendar Reported",ISBLANK(G136),"No Grade Reported",D136="quarter",VLOOKUP(G136,'Grades '!$A$3:$B$62,2,FALSE),D136="semester",VLOOKUP(G136,'Grades '!$C$3:$D$62,2,FALSE),D136="us semester percentage",VLOOKUP(G136,'Grades '!$G$3:$H$102,2,FALSE),D136="us quarter percentage",VLOOKUP(G136,'Grades '!$E$3:$F$102,2,FALSE),D136="canadian quarter percentage",VLOOKUP(G136,'Grades '!$I$3:$J$102,2,FALSE),D136="canadian semester percentage",VLOOKUP(G136,'Grades '!$K$3:$L$102,2,FALSE)))</f>
        <v/>
      </c>
      <c r="I136" s="9" t="str">
        <f t="shared" si="57"/>
        <v/>
      </c>
      <c r="J136" s="10" t="str">
        <f t="shared" si="46"/>
        <v/>
      </c>
      <c r="K136" s="11" t="str">
        <f t="shared" si="40"/>
        <v/>
      </c>
      <c r="L136" s="11" t="str">
        <f t="shared" si="56"/>
        <v/>
      </c>
      <c r="M136" s="11" t="str">
        <f>IF($T135=0,SUM(I$2:I134),"")</f>
        <v/>
      </c>
      <c r="N136" s="11" t="str">
        <f>IF($T135=0,SUM(J$2:J136),"")</f>
        <v/>
      </c>
      <c r="O136" s="18" t="str">
        <f t="shared" si="41"/>
        <v/>
      </c>
      <c r="P136" s="29" t="str">
        <f>IF(OR(ISBLANK(B136),ISBLANK(C136)),"",VLOOKUP(B136&amp;C136,'Grades '!Q$2:R$285,2,FALSE))</f>
        <v/>
      </c>
      <c r="Q136" s="9" t="str">
        <f t="shared" si="47"/>
        <v/>
      </c>
      <c r="R136" s="9" t="str">
        <f t="shared" si="48"/>
        <v/>
      </c>
      <c r="S136" s="9" t="str">
        <f t="shared" si="49"/>
        <v/>
      </c>
      <c r="T136" s="16" t="str">
        <f t="shared" si="50"/>
        <v/>
      </c>
      <c r="U136" s="10" t="str">
        <f t="shared" si="42"/>
        <v/>
      </c>
      <c r="V136" s="10" t="str">
        <f>IF($T135=0,SUM(I$2:I134),IF(OR(E136="",I136="",I136="No Credits Listed"),"",IF($Q136&gt;1,"",SUMIF($P:$P,$P136,$I:$I))))</f>
        <v/>
      </c>
      <c r="W136" s="10" t="str">
        <f>IF($T135=0,SUM(J$2:J134),IF(OR(E136="",J136=""),"",IF($Q136&gt;1,"",SUMIF($P:$P,$P136,$J:$J))))</f>
        <v/>
      </c>
      <c r="X136" s="10" t="str">
        <f t="shared" si="39"/>
        <v/>
      </c>
      <c r="Y136" s="9" t="str">
        <f t="shared" si="43"/>
        <v/>
      </c>
      <c r="Z136" s="10" t="str">
        <f t="shared" si="44"/>
        <v/>
      </c>
      <c r="AA136" s="10" t="str">
        <f t="shared" si="45"/>
        <v/>
      </c>
      <c r="AB136" s="10" t="str">
        <f t="shared" si="51"/>
        <v/>
      </c>
      <c r="AC136" s="17" t="str">
        <f t="shared" si="52"/>
        <v/>
      </c>
      <c r="AD136" s="18" t="str">
        <f t="shared" si="53"/>
        <v/>
      </c>
      <c r="AE136" s="18" t="str">
        <f t="shared" si="54"/>
        <v/>
      </c>
      <c r="AF136" s="18" t="str">
        <f t="shared" si="55"/>
        <v/>
      </c>
    </row>
    <row r="137" spans="1:32" ht="15.75">
      <c r="A137" s="13"/>
      <c r="B137" s="13"/>
      <c r="C137" s="13"/>
      <c r="D137" s="4"/>
      <c r="E137" s="13"/>
      <c r="F137" s="14"/>
      <c r="G137" s="15"/>
      <c r="H137" s="9" t="str">
        <f>IF(AND(ISBLANK(D137),ISBLANK(E137),ISBLANK(F137),ISBLANK(G137)),"",_xlfn.IFS(ISBLANK(D137),"No Calendar Reported",ISBLANK(G137),"No Grade Reported",D137="quarter",VLOOKUP(G137,'Grades '!$A$3:$B$62,2,FALSE),D137="semester",VLOOKUP(G137,'Grades '!$C$3:$D$62,2,FALSE),D137="us semester percentage",VLOOKUP(G137,'Grades '!$G$3:$H$102,2,FALSE),D137="us quarter percentage",VLOOKUP(G137,'Grades '!$E$3:$F$102,2,FALSE),D137="canadian quarter percentage",VLOOKUP(G137,'Grades '!$I$3:$J$102,2,FALSE),D137="canadian semester percentage",VLOOKUP(G137,'Grades '!$K$3:$L$102,2,FALSE)))</f>
        <v/>
      </c>
      <c r="I137" s="9" t="str">
        <f t="shared" si="57"/>
        <v/>
      </c>
      <c r="J137" s="10" t="str">
        <f t="shared" si="46"/>
        <v/>
      </c>
      <c r="K137" s="11" t="str">
        <f t="shared" si="40"/>
        <v/>
      </c>
      <c r="L137" s="11" t="str">
        <f t="shared" si="56"/>
        <v/>
      </c>
      <c r="M137" s="11" t="str">
        <f>IF($T136=0,SUM(I$2:I135),"")</f>
        <v/>
      </c>
      <c r="N137" s="11" t="str">
        <f>IF($T136=0,SUM(J$2:J137),"")</f>
        <v/>
      </c>
      <c r="O137" s="18" t="str">
        <f t="shared" si="41"/>
        <v/>
      </c>
      <c r="P137" s="29" t="str">
        <f>IF(OR(ISBLANK(B137),ISBLANK(C137)),"",VLOOKUP(B137&amp;C137,'Grades '!Q$2:R$285,2,FALSE))</f>
        <v/>
      </c>
      <c r="Q137" s="9" t="str">
        <f t="shared" si="47"/>
        <v/>
      </c>
      <c r="R137" s="9" t="str">
        <f t="shared" si="48"/>
        <v/>
      </c>
      <c r="S137" s="9" t="str">
        <f t="shared" si="49"/>
        <v/>
      </c>
      <c r="T137" s="16" t="str">
        <f t="shared" si="50"/>
        <v/>
      </c>
      <c r="U137" s="10" t="str">
        <f t="shared" si="42"/>
        <v/>
      </c>
      <c r="V137" s="10" t="str">
        <f>IF($T136=0,SUM(I$2:I135),IF(OR(E137="",I137="",I137="No Credits Listed"),"",IF($Q137&gt;1,"",SUMIF($P:$P,$P137,$I:$I))))</f>
        <v/>
      </c>
      <c r="W137" s="10" t="str">
        <f>IF($T136=0,SUM(J$2:J135),IF(OR(E137="",J137=""),"",IF($Q137&gt;1,"",SUMIF($P:$P,$P137,$J:$J))))</f>
        <v/>
      </c>
      <c r="X137" s="10" t="str">
        <f t="shared" ref="X137:X200" si="58">IF(OR(V137="",W137=""),"",IF($T136=0,W137/V137,IF($Q137&gt;1,"",W137/V137)))</f>
        <v/>
      </c>
      <c r="Y137" s="9" t="str">
        <f t="shared" si="43"/>
        <v/>
      </c>
      <c r="Z137" s="10" t="str">
        <f t="shared" si="44"/>
        <v/>
      </c>
      <c r="AA137" s="10" t="str">
        <f t="shared" si="45"/>
        <v/>
      </c>
      <c r="AB137" s="10" t="str">
        <f t="shared" si="51"/>
        <v/>
      </c>
      <c r="AC137" s="17" t="str">
        <f t="shared" si="52"/>
        <v/>
      </c>
      <c r="AD137" s="18" t="str">
        <f t="shared" si="53"/>
        <v/>
      </c>
      <c r="AE137" s="18" t="str">
        <f t="shared" si="54"/>
        <v/>
      </c>
      <c r="AF137" s="18" t="str">
        <f t="shared" si="55"/>
        <v/>
      </c>
    </row>
    <row r="138" spans="1:32" ht="15.75">
      <c r="A138" s="13"/>
      <c r="B138" s="13"/>
      <c r="C138" s="13"/>
      <c r="D138" s="4"/>
      <c r="E138" s="13"/>
      <c r="F138" s="14"/>
      <c r="G138" s="15"/>
      <c r="H138" s="9" t="str">
        <f>IF(AND(ISBLANK(D138),ISBLANK(E138),ISBLANK(F138),ISBLANK(G138)),"",_xlfn.IFS(ISBLANK(D138),"No Calendar Reported",ISBLANK(G138),"No Grade Reported",D138="quarter",VLOOKUP(G138,'Grades '!$A$3:$B$62,2,FALSE),D138="semester",VLOOKUP(G138,'Grades '!$C$3:$D$62,2,FALSE),D138="us semester percentage",VLOOKUP(G138,'Grades '!$G$3:$H$102,2,FALSE),D138="us quarter percentage",VLOOKUP(G138,'Grades '!$E$3:$F$102,2,FALSE),D138="canadian quarter percentage",VLOOKUP(G138,'Grades '!$I$3:$J$102,2,FALSE),D138="canadian semester percentage",VLOOKUP(G138,'Grades '!$K$3:$L$102,2,FALSE)))</f>
        <v/>
      </c>
      <c r="I138" s="9" t="str">
        <f t="shared" si="57"/>
        <v/>
      </c>
      <c r="J138" s="10" t="str">
        <f t="shared" si="46"/>
        <v/>
      </c>
      <c r="K138" s="11" t="str">
        <f t="shared" si="40"/>
        <v/>
      </c>
      <c r="L138" s="11" t="str">
        <f t="shared" si="56"/>
        <v/>
      </c>
      <c r="M138" s="11" t="str">
        <f>IF($T137=0,SUM(I$2:I136),"")</f>
        <v/>
      </c>
      <c r="N138" s="11" t="str">
        <f>IF($T137=0,SUM(J$2:J138),"")</f>
        <v/>
      </c>
      <c r="O138" s="18" t="str">
        <f t="shared" si="41"/>
        <v/>
      </c>
      <c r="P138" s="29" t="str">
        <f>IF(OR(ISBLANK(B138),ISBLANK(C138)),"",VLOOKUP(B138&amp;C138,'Grades '!Q$2:R$285,2,FALSE))</f>
        <v/>
      </c>
      <c r="Q138" s="9" t="str">
        <f t="shared" si="47"/>
        <v/>
      </c>
      <c r="R138" s="9" t="str">
        <f t="shared" si="48"/>
        <v/>
      </c>
      <c r="S138" s="9" t="str">
        <f t="shared" si="49"/>
        <v/>
      </c>
      <c r="T138" s="16" t="str">
        <f t="shared" si="50"/>
        <v/>
      </c>
      <c r="U138" s="10" t="str">
        <f t="shared" si="42"/>
        <v/>
      </c>
      <c r="V138" s="10" t="str">
        <f>IF($T137=0,SUM(I$2:I136),IF(OR(E138="",I138="",I138="No Credits Listed"),"",IF($Q138&gt;1,"",SUMIF($P:$P,$P138,$I:$I))))</f>
        <v/>
      </c>
      <c r="W138" s="10" t="str">
        <f>IF($T137=0,SUM(J$2:J136),IF(OR(E138="",J138=""),"",IF($Q138&gt;1,"",SUMIF($P:$P,$P138,$J:$J))))</f>
        <v/>
      </c>
      <c r="X138" s="10" t="str">
        <f t="shared" si="58"/>
        <v/>
      </c>
      <c r="Y138" s="9" t="str">
        <f t="shared" si="43"/>
        <v/>
      </c>
      <c r="Z138" s="10" t="str">
        <f t="shared" si="44"/>
        <v/>
      </c>
      <c r="AA138" s="10" t="str">
        <f t="shared" si="45"/>
        <v/>
      </c>
      <c r="AB138" s="10" t="str">
        <f t="shared" si="51"/>
        <v/>
      </c>
      <c r="AC138" s="17" t="str">
        <f t="shared" si="52"/>
        <v/>
      </c>
      <c r="AD138" s="18" t="str">
        <f t="shared" si="53"/>
        <v/>
      </c>
      <c r="AE138" s="18" t="str">
        <f t="shared" si="54"/>
        <v/>
      </c>
      <c r="AF138" s="18" t="str">
        <f t="shared" si="55"/>
        <v/>
      </c>
    </row>
    <row r="139" spans="1:32" ht="15.75">
      <c r="A139" s="13"/>
      <c r="B139" s="13"/>
      <c r="C139" s="13"/>
      <c r="D139" s="4"/>
      <c r="E139" s="13"/>
      <c r="F139" s="14"/>
      <c r="G139" s="15"/>
      <c r="H139" s="9" t="str">
        <f>IF(AND(ISBLANK(D139),ISBLANK(E139),ISBLANK(F139),ISBLANK(G139)),"",_xlfn.IFS(ISBLANK(D139),"No Calendar Reported",ISBLANK(G139),"No Grade Reported",D139="quarter",VLOOKUP(G139,'Grades '!$A$3:$B$62,2,FALSE),D139="semester",VLOOKUP(G139,'Grades '!$C$3:$D$62,2,FALSE),D139="us semester percentage",VLOOKUP(G139,'Grades '!$G$3:$H$102,2,FALSE),D139="us quarter percentage",VLOOKUP(G139,'Grades '!$E$3:$F$102,2,FALSE),D139="canadian quarter percentage",VLOOKUP(G139,'Grades '!$I$3:$J$102,2,FALSE),D139="canadian semester percentage",VLOOKUP(G139,'Grades '!$K$3:$L$102,2,FALSE)))</f>
        <v/>
      </c>
      <c r="I139" s="9" t="str">
        <f t="shared" si="57"/>
        <v/>
      </c>
      <c r="J139" s="10" t="str">
        <f t="shared" si="46"/>
        <v/>
      </c>
      <c r="K139" s="11" t="str">
        <f t="shared" si="40"/>
        <v/>
      </c>
      <c r="L139" s="11" t="str">
        <f t="shared" si="56"/>
        <v/>
      </c>
      <c r="M139" s="11" t="str">
        <f>IF($T138=0,SUM(I$2:I137),"")</f>
        <v/>
      </c>
      <c r="N139" s="11" t="str">
        <f>IF($T138=0,SUM(J$2:J139),"")</f>
        <v/>
      </c>
      <c r="O139" s="18" t="str">
        <f t="shared" si="41"/>
        <v/>
      </c>
      <c r="P139" s="29" t="str">
        <f>IF(OR(ISBLANK(B139),ISBLANK(C139)),"",VLOOKUP(B139&amp;C139,'Grades '!Q$2:R$285,2,FALSE))</f>
        <v/>
      </c>
      <c r="Q139" s="9" t="str">
        <f t="shared" si="47"/>
        <v/>
      </c>
      <c r="R139" s="9" t="str">
        <f t="shared" si="48"/>
        <v/>
      </c>
      <c r="S139" s="9" t="str">
        <f t="shared" si="49"/>
        <v/>
      </c>
      <c r="T139" s="16" t="str">
        <f t="shared" si="50"/>
        <v/>
      </c>
      <c r="U139" s="10" t="str">
        <f t="shared" si="42"/>
        <v/>
      </c>
      <c r="V139" s="10" t="str">
        <f>IF($T138=0,SUM(I$2:I137),IF(OR(E139="",I139="",I139="No Credits Listed"),"",IF($Q139&gt;1,"",SUMIF($P:$P,$P139,$I:$I))))</f>
        <v/>
      </c>
      <c r="W139" s="10" t="str">
        <f>IF($T138=0,SUM(J$2:J137),IF(OR(E139="",J139=""),"",IF($Q139&gt;1,"",SUMIF($P:$P,$P139,$J:$J))))</f>
        <v/>
      </c>
      <c r="X139" s="10" t="str">
        <f t="shared" si="58"/>
        <v/>
      </c>
      <c r="Y139" s="9" t="str">
        <f t="shared" si="43"/>
        <v/>
      </c>
      <c r="Z139" s="10" t="str">
        <f t="shared" si="44"/>
        <v/>
      </c>
      <c r="AA139" s="10" t="str">
        <f t="shared" si="45"/>
        <v/>
      </c>
      <c r="AB139" s="10" t="str">
        <f t="shared" si="51"/>
        <v/>
      </c>
      <c r="AC139" s="17" t="str">
        <f t="shared" si="52"/>
        <v/>
      </c>
      <c r="AD139" s="18" t="str">
        <f t="shared" si="53"/>
        <v/>
      </c>
      <c r="AE139" s="18" t="str">
        <f t="shared" si="54"/>
        <v/>
      </c>
      <c r="AF139" s="18" t="str">
        <f t="shared" si="55"/>
        <v/>
      </c>
    </row>
    <row r="140" spans="1:32" ht="15.75">
      <c r="A140" s="13"/>
      <c r="B140" s="13"/>
      <c r="C140" s="13"/>
      <c r="D140" s="4"/>
      <c r="E140" s="13"/>
      <c r="F140" s="14"/>
      <c r="G140" s="15"/>
      <c r="H140" s="9" t="str">
        <f>IF(AND(ISBLANK(D140),ISBLANK(E140),ISBLANK(F140),ISBLANK(G140)),"",_xlfn.IFS(ISBLANK(D140),"No Calendar Reported",ISBLANK(G140),"No Grade Reported",D140="quarter",VLOOKUP(G140,'Grades '!$A$3:$B$62,2,FALSE),D140="semester",VLOOKUP(G140,'Grades '!$C$3:$D$62,2,FALSE),D140="us semester percentage",VLOOKUP(G140,'Grades '!$G$3:$H$102,2,FALSE),D140="us quarter percentage",VLOOKUP(G140,'Grades '!$E$3:$F$102,2,FALSE),D140="canadian quarter percentage",VLOOKUP(G140,'Grades '!$I$3:$J$102,2,FALSE),D140="canadian semester percentage",VLOOKUP(G140,'Grades '!$K$3:$L$102,2,FALSE)))</f>
        <v/>
      </c>
      <c r="I140" s="9" t="str">
        <f t="shared" si="57"/>
        <v/>
      </c>
      <c r="J140" s="10" t="str">
        <f t="shared" si="46"/>
        <v/>
      </c>
      <c r="K140" s="11" t="str">
        <f t="shared" si="40"/>
        <v/>
      </c>
      <c r="L140" s="11" t="str">
        <f t="shared" si="56"/>
        <v/>
      </c>
      <c r="M140" s="11" t="str">
        <f>IF($T139=0,SUM(I$2:I138),"")</f>
        <v/>
      </c>
      <c r="N140" s="11" t="str">
        <f>IF($T139=0,SUM(J$2:J140),"")</f>
        <v/>
      </c>
      <c r="O140" s="18" t="str">
        <f t="shared" si="41"/>
        <v/>
      </c>
      <c r="P140" s="29" t="str">
        <f>IF(OR(ISBLANK(B140),ISBLANK(C140)),"",VLOOKUP(B140&amp;C140,'Grades '!Q$2:R$285,2,FALSE))</f>
        <v/>
      </c>
      <c r="Q140" s="9" t="str">
        <f t="shared" si="47"/>
        <v/>
      </c>
      <c r="R140" s="9" t="str">
        <f t="shared" si="48"/>
        <v/>
      </c>
      <c r="S140" s="9" t="str">
        <f t="shared" si="49"/>
        <v/>
      </c>
      <c r="T140" s="16" t="str">
        <f t="shared" si="50"/>
        <v/>
      </c>
      <c r="U140" s="10" t="str">
        <f t="shared" si="42"/>
        <v/>
      </c>
      <c r="V140" s="10" t="str">
        <f>IF($T139=0,SUM(I$2:I138),IF(OR(E140="",I140="",I140="No Credits Listed"),"",IF($Q140&gt;1,"",SUMIF($P:$P,$P140,$I:$I))))</f>
        <v/>
      </c>
      <c r="W140" s="10" t="str">
        <f>IF($T139=0,SUM(J$2:J138),IF(OR(E140="",J140=""),"",IF($Q140&gt;1,"",SUMIF($P:$P,$P140,$J:$J))))</f>
        <v/>
      </c>
      <c r="X140" s="10" t="str">
        <f t="shared" si="58"/>
        <v/>
      </c>
      <c r="Y140" s="9" t="str">
        <f t="shared" si="43"/>
        <v/>
      </c>
      <c r="Z140" s="10" t="str">
        <f t="shared" si="44"/>
        <v/>
      </c>
      <c r="AA140" s="10" t="str">
        <f t="shared" si="45"/>
        <v/>
      </c>
      <c r="AB140" s="10" t="str">
        <f t="shared" si="51"/>
        <v/>
      </c>
      <c r="AC140" s="17" t="str">
        <f t="shared" si="52"/>
        <v/>
      </c>
      <c r="AD140" s="18" t="str">
        <f t="shared" si="53"/>
        <v/>
      </c>
      <c r="AE140" s="18" t="str">
        <f t="shared" si="54"/>
        <v/>
      </c>
      <c r="AF140" s="18" t="str">
        <f t="shared" si="55"/>
        <v/>
      </c>
    </row>
    <row r="141" spans="1:32" ht="15.75">
      <c r="A141" s="13"/>
      <c r="B141" s="13"/>
      <c r="C141" s="13"/>
      <c r="D141" s="4"/>
      <c r="E141" s="13"/>
      <c r="F141" s="14"/>
      <c r="G141" s="15"/>
      <c r="H141" s="9" t="str">
        <f>IF(AND(ISBLANK(D141),ISBLANK(E141),ISBLANK(F141),ISBLANK(G141)),"",_xlfn.IFS(ISBLANK(D141),"No Calendar Reported",ISBLANK(G141),"No Grade Reported",D141="quarter",VLOOKUP(G141,'Grades '!$A$3:$B$62,2,FALSE),D141="semester",VLOOKUP(G141,'Grades '!$C$3:$D$62,2,FALSE),D141="us semester percentage",VLOOKUP(G141,'Grades '!$G$3:$H$102,2,FALSE),D141="us quarter percentage",VLOOKUP(G141,'Grades '!$E$3:$F$102,2,FALSE),D141="canadian quarter percentage",VLOOKUP(G141,'Grades '!$I$3:$J$102,2,FALSE),D141="canadian semester percentage",VLOOKUP(G141,'Grades '!$K$3:$L$102,2,FALSE)))</f>
        <v/>
      </c>
      <c r="I141" s="9" t="str">
        <f t="shared" si="57"/>
        <v/>
      </c>
      <c r="J141" s="10" t="str">
        <f t="shared" si="46"/>
        <v/>
      </c>
      <c r="K141" s="11" t="str">
        <f t="shared" si="40"/>
        <v/>
      </c>
      <c r="L141" s="11" t="str">
        <f t="shared" si="56"/>
        <v/>
      </c>
      <c r="M141" s="11" t="str">
        <f>IF($T140=0,SUM(I$2:I139),"")</f>
        <v/>
      </c>
      <c r="N141" s="11" t="str">
        <f>IF($T140=0,SUM(J$2:J141),"")</f>
        <v/>
      </c>
      <c r="O141" s="18" t="str">
        <f t="shared" si="41"/>
        <v/>
      </c>
      <c r="P141" s="29" t="str">
        <f>IF(OR(ISBLANK(B141),ISBLANK(C141)),"",VLOOKUP(B141&amp;C141,'Grades '!Q$2:R$285,2,FALSE))</f>
        <v/>
      </c>
      <c r="Q141" s="9" t="str">
        <f t="shared" si="47"/>
        <v/>
      </c>
      <c r="R141" s="9" t="str">
        <f t="shared" si="48"/>
        <v/>
      </c>
      <c r="S141" s="9" t="str">
        <f t="shared" si="49"/>
        <v/>
      </c>
      <c r="T141" s="16" t="str">
        <f t="shared" si="50"/>
        <v/>
      </c>
      <c r="U141" s="10" t="str">
        <f t="shared" si="42"/>
        <v/>
      </c>
      <c r="V141" s="10" t="str">
        <f>IF($T140=0,SUM(I$2:I139),IF(OR(E141="",I141="",I141="No Credits Listed"),"",IF($Q141&gt;1,"",SUMIF($P:$P,$P141,$I:$I))))</f>
        <v/>
      </c>
      <c r="W141" s="10" t="str">
        <f>IF($T140=0,SUM(J$2:J139),IF(OR(E141="",J141=""),"",IF($Q141&gt;1,"",SUMIF($P:$P,$P141,$J:$J))))</f>
        <v/>
      </c>
      <c r="X141" s="10" t="str">
        <f t="shared" si="58"/>
        <v/>
      </c>
      <c r="Y141" s="9" t="str">
        <f t="shared" si="43"/>
        <v/>
      </c>
      <c r="Z141" s="10" t="str">
        <f t="shared" si="44"/>
        <v/>
      </c>
      <c r="AA141" s="10" t="str">
        <f t="shared" si="45"/>
        <v/>
      </c>
      <c r="AB141" s="10" t="str">
        <f t="shared" si="51"/>
        <v/>
      </c>
      <c r="AC141" s="17" t="str">
        <f t="shared" si="52"/>
        <v/>
      </c>
      <c r="AD141" s="18" t="str">
        <f t="shared" si="53"/>
        <v/>
      </c>
      <c r="AE141" s="18" t="str">
        <f t="shared" si="54"/>
        <v/>
      </c>
      <c r="AF141" s="18" t="str">
        <f t="shared" si="55"/>
        <v/>
      </c>
    </row>
    <row r="142" spans="1:32" ht="15.75">
      <c r="A142" s="13"/>
      <c r="B142" s="13"/>
      <c r="C142" s="13"/>
      <c r="D142" s="4"/>
      <c r="E142" s="13"/>
      <c r="F142" s="14"/>
      <c r="G142" s="15"/>
      <c r="H142" s="9" t="str">
        <f>IF(AND(ISBLANK(D142),ISBLANK(E142),ISBLANK(F142),ISBLANK(G142)),"",_xlfn.IFS(ISBLANK(D142),"No Calendar Reported",ISBLANK(G142),"No Grade Reported",D142="quarter",VLOOKUP(G142,'Grades '!$A$3:$B$62,2,FALSE),D142="semester",VLOOKUP(G142,'Grades '!$C$3:$D$62,2,FALSE),D142="us semester percentage",VLOOKUP(G142,'Grades '!$G$3:$H$102,2,FALSE),D142="us quarter percentage",VLOOKUP(G142,'Grades '!$E$3:$F$102,2,FALSE),D142="canadian quarter percentage",VLOOKUP(G142,'Grades '!$I$3:$J$102,2,FALSE),D142="canadian semester percentage",VLOOKUP(G142,'Grades '!$K$3:$L$102,2,FALSE)))</f>
        <v/>
      </c>
      <c r="I142" s="9" t="str">
        <f t="shared" si="57"/>
        <v/>
      </c>
      <c r="J142" s="10" t="str">
        <f t="shared" si="46"/>
        <v/>
      </c>
      <c r="K142" s="11" t="str">
        <f t="shared" ref="K142:K205" si="59">IFERROR(IF(OR(ISBLANK(D142),ISBLANK(F142),ISBLANK(G142)),"",IF(E142="","No Course Title Reported",J142/I142)),"")</f>
        <v/>
      </c>
      <c r="L142" s="11" t="str">
        <f t="shared" si="56"/>
        <v/>
      </c>
      <c r="M142" s="11" t="str">
        <f>IF($T141=0,SUM(I$2:I140),"")</f>
        <v/>
      </c>
      <c r="N142" s="11" t="str">
        <f>IF($T141=0,SUM(J$2:J142),"")</f>
        <v/>
      </c>
      <c r="O142" s="18" t="str">
        <f t="shared" si="41"/>
        <v/>
      </c>
      <c r="P142" s="29" t="str">
        <f>IF(OR(ISBLANK(B142),ISBLANK(C142)),"",VLOOKUP(B142&amp;C142,'Grades '!Q$2:R$285,2,FALSE))</f>
        <v/>
      </c>
      <c r="Q142" s="9" t="str">
        <f t="shared" si="47"/>
        <v/>
      </c>
      <c r="R142" s="9" t="str">
        <f t="shared" si="48"/>
        <v/>
      </c>
      <c r="S142" s="9" t="str">
        <f t="shared" si="49"/>
        <v/>
      </c>
      <c r="T142" s="16" t="str">
        <f t="shared" si="50"/>
        <v/>
      </c>
      <c r="U142" s="10" t="str">
        <f t="shared" si="42"/>
        <v/>
      </c>
      <c r="V142" s="10" t="str">
        <f>IF($T141=0,SUM(I$2:I140),IF(OR(E142="",I142="",I142="No Credits Listed"),"",IF($Q142&gt;1,"",SUMIF($P:$P,$P142,$I:$I))))</f>
        <v/>
      </c>
      <c r="W142" s="10" t="str">
        <f>IF($T141=0,SUM(J$2:J140),IF(OR(E142="",J142=""),"",IF($Q142&gt;1,"",SUMIF($P:$P,$P142,$J:$J))))</f>
        <v/>
      </c>
      <c r="X142" s="10" t="str">
        <f t="shared" si="58"/>
        <v/>
      </c>
      <c r="Y142" s="9" t="str">
        <f t="shared" si="43"/>
        <v/>
      </c>
      <c r="Z142" s="10" t="str">
        <f t="shared" si="44"/>
        <v/>
      </c>
      <c r="AA142" s="10" t="str">
        <f t="shared" si="45"/>
        <v/>
      </c>
      <c r="AB142" s="10" t="str">
        <f t="shared" si="51"/>
        <v/>
      </c>
      <c r="AC142" s="17" t="str">
        <f t="shared" si="52"/>
        <v/>
      </c>
      <c r="AD142" s="18" t="str">
        <f t="shared" si="53"/>
        <v/>
      </c>
      <c r="AE142" s="18" t="str">
        <f t="shared" si="54"/>
        <v/>
      </c>
      <c r="AF142" s="18" t="str">
        <f t="shared" si="55"/>
        <v/>
      </c>
    </row>
    <row r="143" spans="1:32" ht="15.75">
      <c r="A143" s="13"/>
      <c r="B143" s="13"/>
      <c r="C143" s="13"/>
      <c r="D143" s="4"/>
      <c r="E143" s="13"/>
      <c r="F143" s="14"/>
      <c r="G143" s="15"/>
      <c r="H143" s="9" t="str">
        <f>IF(AND(ISBLANK(D143),ISBLANK(E143),ISBLANK(F143),ISBLANK(G143)),"",_xlfn.IFS(ISBLANK(D143),"No Calendar Reported",ISBLANK(G143),"No Grade Reported",D143="quarter",VLOOKUP(G143,'Grades '!$A$3:$B$62,2,FALSE),D143="semester",VLOOKUP(G143,'Grades '!$C$3:$D$62,2,FALSE),D143="us semester percentage",VLOOKUP(G143,'Grades '!$G$3:$H$102,2,FALSE),D143="us quarter percentage",VLOOKUP(G143,'Grades '!$E$3:$F$102,2,FALSE),D143="canadian quarter percentage",VLOOKUP(G143,'Grades '!$I$3:$J$102,2,FALSE),D143="canadian semester percentage",VLOOKUP(G143,'Grades '!$K$3:$L$102,2,FALSE)))</f>
        <v/>
      </c>
      <c r="I143" s="9" t="str">
        <f t="shared" si="57"/>
        <v/>
      </c>
      <c r="J143" s="10" t="str">
        <f t="shared" si="46"/>
        <v/>
      </c>
      <c r="K143" s="11" t="str">
        <f t="shared" si="59"/>
        <v/>
      </c>
      <c r="L143" s="11" t="str">
        <f t="shared" si="56"/>
        <v/>
      </c>
      <c r="M143" s="11" t="str">
        <f>IF($T142=0,SUM(I$2:I141),"")</f>
        <v/>
      </c>
      <c r="N143" s="11" t="str">
        <f>IF($T142=0,SUM(J$2:J143),"")</f>
        <v/>
      </c>
      <c r="O143" s="18" t="str">
        <f t="shared" si="41"/>
        <v/>
      </c>
      <c r="P143" s="29" t="str">
        <f>IF(OR(ISBLANK(B143),ISBLANK(C143)),"",VLOOKUP(B143&amp;C143,'Grades '!Q$2:R$285,2,FALSE))</f>
        <v/>
      </c>
      <c r="Q143" s="9" t="str">
        <f t="shared" si="47"/>
        <v/>
      </c>
      <c r="R143" s="9" t="str">
        <f t="shared" si="48"/>
        <v/>
      </c>
      <c r="S143" s="9" t="str">
        <f t="shared" si="49"/>
        <v/>
      </c>
      <c r="T143" s="16" t="str">
        <f t="shared" si="50"/>
        <v/>
      </c>
      <c r="U143" s="10" t="str">
        <f t="shared" si="42"/>
        <v/>
      </c>
      <c r="V143" s="10" t="str">
        <f>IF($T142=0,SUM(I$2:I141),IF(OR(E143="",I143="",I143="No Credits Listed"),"",IF($Q143&gt;1,"",SUMIF($P:$P,$P143,$I:$I))))</f>
        <v/>
      </c>
      <c r="W143" s="10" t="str">
        <f>IF($T142=0,SUM(J$2:J141),IF(OR(E143="",J143=""),"",IF($Q143&gt;1,"",SUMIF($P:$P,$P143,$J:$J))))</f>
        <v/>
      </c>
      <c r="X143" s="10" t="str">
        <f t="shared" si="58"/>
        <v/>
      </c>
      <c r="Y143" s="9" t="str">
        <f t="shared" si="43"/>
        <v/>
      </c>
      <c r="Z143" s="10" t="str">
        <f t="shared" si="44"/>
        <v/>
      </c>
      <c r="AA143" s="10" t="str">
        <f t="shared" si="45"/>
        <v/>
      </c>
      <c r="AB143" s="10" t="str">
        <f t="shared" si="51"/>
        <v/>
      </c>
      <c r="AC143" s="17" t="str">
        <f t="shared" si="52"/>
        <v/>
      </c>
      <c r="AD143" s="18" t="str">
        <f t="shared" si="53"/>
        <v/>
      </c>
      <c r="AE143" s="18" t="str">
        <f t="shared" si="54"/>
        <v/>
      </c>
      <c r="AF143" s="18" t="str">
        <f t="shared" si="55"/>
        <v/>
      </c>
    </row>
    <row r="144" spans="1:32" ht="15.75">
      <c r="A144" s="13"/>
      <c r="B144" s="13"/>
      <c r="C144" s="13"/>
      <c r="D144" s="4"/>
      <c r="E144" s="13"/>
      <c r="F144" s="14"/>
      <c r="G144" s="15"/>
      <c r="H144" s="9" t="str">
        <f>IF(AND(ISBLANK(D144),ISBLANK(E144),ISBLANK(F144),ISBLANK(G144)),"",_xlfn.IFS(ISBLANK(D144),"No Calendar Reported",ISBLANK(G144),"No Grade Reported",D144="quarter",VLOOKUP(G144,'Grades '!$A$3:$B$62,2,FALSE),D144="semester",VLOOKUP(G144,'Grades '!$C$3:$D$62,2,FALSE),D144="us semester percentage",VLOOKUP(G144,'Grades '!$G$3:$H$102,2,FALSE),D144="us quarter percentage",VLOOKUP(G144,'Grades '!$E$3:$F$102,2,FALSE),D144="canadian quarter percentage",VLOOKUP(G144,'Grades '!$I$3:$J$102,2,FALSE),D144="canadian semester percentage",VLOOKUP(G144,'Grades '!$K$3:$L$102,2,FALSE)))</f>
        <v/>
      </c>
      <c r="I144" s="9" t="str">
        <f t="shared" si="57"/>
        <v/>
      </c>
      <c r="J144" s="10" t="str">
        <f t="shared" si="46"/>
        <v/>
      </c>
      <c r="K144" s="11" t="str">
        <f t="shared" si="59"/>
        <v/>
      </c>
      <c r="L144" s="11" t="str">
        <f t="shared" si="56"/>
        <v/>
      </c>
      <c r="M144" s="11" t="str">
        <f>IF($T143=0,SUM(I$2:I142),"")</f>
        <v/>
      </c>
      <c r="N144" s="11" t="str">
        <f>IF($T143=0,SUM(J$2:J144),"")</f>
        <v/>
      </c>
      <c r="O144" s="18" t="str">
        <f t="shared" si="41"/>
        <v/>
      </c>
      <c r="P144" s="29" t="str">
        <f>IF(OR(ISBLANK(B144),ISBLANK(C144)),"",VLOOKUP(B144&amp;C144,'Grades '!Q$2:R$285,2,FALSE))</f>
        <v/>
      </c>
      <c r="Q144" s="9" t="str">
        <f t="shared" si="47"/>
        <v/>
      </c>
      <c r="R144" s="9" t="str">
        <f t="shared" si="48"/>
        <v/>
      </c>
      <c r="S144" s="9" t="str">
        <f t="shared" si="49"/>
        <v/>
      </c>
      <c r="T144" s="16" t="str">
        <f t="shared" si="50"/>
        <v/>
      </c>
      <c r="U144" s="10" t="str">
        <f t="shared" si="42"/>
        <v/>
      </c>
      <c r="V144" s="10" t="str">
        <f>IF($T143=0,SUM(I$2:I142),IF(OR(E144="",I144="",I144="No Credits Listed"),"",IF($Q144&gt;1,"",SUMIF($P:$P,$P144,$I:$I))))</f>
        <v/>
      </c>
      <c r="W144" s="10" t="str">
        <f>IF($T143=0,SUM(J$2:J142),IF(OR(E144="",J144=""),"",IF($Q144&gt;1,"",SUMIF($P:$P,$P144,$J:$J))))</f>
        <v/>
      </c>
      <c r="X144" s="10" t="str">
        <f t="shared" si="58"/>
        <v/>
      </c>
      <c r="Y144" s="9" t="str">
        <f t="shared" si="43"/>
        <v/>
      </c>
      <c r="Z144" s="10" t="str">
        <f t="shared" si="44"/>
        <v/>
      </c>
      <c r="AA144" s="10" t="str">
        <f t="shared" si="45"/>
        <v/>
      </c>
      <c r="AB144" s="10" t="str">
        <f t="shared" si="51"/>
        <v/>
      </c>
      <c r="AC144" s="17" t="str">
        <f t="shared" si="52"/>
        <v/>
      </c>
      <c r="AD144" s="18" t="str">
        <f t="shared" si="53"/>
        <v/>
      </c>
      <c r="AE144" s="18" t="str">
        <f t="shared" si="54"/>
        <v/>
      </c>
      <c r="AF144" s="18" t="str">
        <f t="shared" si="55"/>
        <v/>
      </c>
    </row>
    <row r="145" spans="1:32" ht="15.75">
      <c r="A145" s="13"/>
      <c r="B145" s="13"/>
      <c r="C145" s="13"/>
      <c r="D145" s="4"/>
      <c r="E145" s="13"/>
      <c r="F145" s="14"/>
      <c r="G145" s="15"/>
      <c r="H145" s="9" t="str">
        <f>IF(AND(ISBLANK(D145),ISBLANK(E145),ISBLANK(F145),ISBLANK(G145)),"",_xlfn.IFS(ISBLANK(D145),"No Calendar Reported",ISBLANK(G145),"No Grade Reported",D145="quarter",VLOOKUP(G145,'Grades '!$A$3:$B$62,2,FALSE),D145="semester",VLOOKUP(G145,'Grades '!$C$3:$D$62,2,FALSE),D145="us semester percentage",VLOOKUP(G145,'Grades '!$G$3:$H$102,2,FALSE),D145="us quarter percentage",VLOOKUP(G145,'Grades '!$E$3:$F$102,2,FALSE),D145="canadian quarter percentage",VLOOKUP(G145,'Grades '!$I$3:$J$102,2,FALSE),D145="canadian semester percentage",VLOOKUP(G145,'Grades '!$K$3:$L$102,2,FALSE)))</f>
        <v/>
      </c>
      <c r="I145" s="9" t="str">
        <f t="shared" si="57"/>
        <v/>
      </c>
      <c r="J145" s="10" t="str">
        <f t="shared" si="46"/>
        <v/>
      </c>
      <c r="K145" s="11" t="str">
        <f t="shared" si="59"/>
        <v/>
      </c>
      <c r="L145" s="11" t="str">
        <f t="shared" si="56"/>
        <v/>
      </c>
      <c r="M145" s="11" t="str">
        <f>IF($T144=0,SUM(I$2:I143),"")</f>
        <v/>
      </c>
      <c r="N145" s="11" t="str">
        <f>IF($T144=0,SUM(J$2:J145),"")</f>
        <v/>
      </c>
      <c r="O145" s="18" t="str">
        <f t="shared" si="41"/>
        <v/>
      </c>
      <c r="P145" s="29" t="str">
        <f>IF(OR(ISBLANK(B145),ISBLANK(C145)),"",VLOOKUP(B145&amp;C145,'Grades '!Q$2:R$285,2,FALSE))</f>
        <v/>
      </c>
      <c r="Q145" s="9" t="str">
        <f t="shared" si="47"/>
        <v/>
      </c>
      <c r="R145" s="9" t="str">
        <f t="shared" si="48"/>
        <v/>
      </c>
      <c r="S145" s="9" t="str">
        <f t="shared" si="49"/>
        <v/>
      </c>
      <c r="T145" s="16" t="str">
        <f t="shared" si="50"/>
        <v/>
      </c>
      <c r="U145" s="10" t="str">
        <f t="shared" si="42"/>
        <v/>
      </c>
      <c r="V145" s="10" t="str">
        <f>IF($T144=0,SUM(I$2:I143),IF(OR(E145="",I145="",I145="No Credits Listed"),"",IF($Q145&gt;1,"",SUMIF($P:$P,$P145,$I:$I))))</f>
        <v/>
      </c>
      <c r="W145" s="10" t="str">
        <f>IF($T144=0,SUM(J$2:J143),IF(OR(E145="",J145=""),"",IF($Q145&gt;1,"",SUMIF($P:$P,$P145,$J:$J))))</f>
        <v/>
      </c>
      <c r="X145" s="10" t="str">
        <f t="shared" si="58"/>
        <v/>
      </c>
      <c r="Y145" s="9" t="str">
        <f t="shared" si="43"/>
        <v/>
      </c>
      <c r="Z145" s="10" t="str">
        <f t="shared" si="44"/>
        <v/>
      </c>
      <c r="AA145" s="10" t="str">
        <f t="shared" si="45"/>
        <v/>
      </c>
      <c r="AB145" s="10" t="str">
        <f t="shared" si="51"/>
        <v/>
      </c>
      <c r="AC145" s="17" t="str">
        <f t="shared" si="52"/>
        <v/>
      </c>
      <c r="AD145" s="18" t="str">
        <f t="shared" si="53"/>
        <v/>
      </c>
      <c r="AE145" s="18" t="str">
        <f t="shared" si="54"/>
        <v/>
      </c>
      <c r="AF145" s="18" t="str">
        <f t="shared" si="55"/>
        <v/>
      </c>
    </row>
    <row r="146" spans="1:32" ht="15.75">
      <c r="A146" s="13"/>
      <c r="B146" s="13"/>
      <c r="C146" s="13"/>
      <c r="D146" s="4"/>
      <c r="E146" s="13"/>
      <c r="F146" s="14"/>
      <c r="G146" s="15"/>
      <c r="H146" s="9" t="str">
        <f>IF(AND(ISBLANK(D146),ISBLANK(E146),ISBLANK(F146),ISBLANK(G146)),"",_xlfn.IFS(ISBLANK(D146),"No Calendar Reported",ISBLANK(G146),"No Grade Reported",D146="quarter",VLOOKUP(G146,'Grades '!$A$3:$B$62,2,FALSE),D146="semester",VLOOKUP(G146,'Grades '!$C$3:$D$62,2,FALSE),D146="us semester percentage",VLOOKUP(G146,'Grades '!$G$3:$H$102,2,FALSE),D146="us quarter percentage",VLOOKUP(G146,'Grades '!$E$3:$F$102,2,FALSE),D146="canadian quarter percentage",VLOOKUP(G146,'Grades '!$I$3:$J$102,2,FALSE),D146="canadian semester percentage",VLOOKUP(G146,'Grades '!$K$3:$L$102,2,FALSE)))</f>
        <v/>
      </c>
      <c r="I146" s="9" t="str">
        <f t="shared" si="57"/>
        <v/>
      </c>
      <c r="J146" s="10" t="str">
        <f t="shared" si="46"/>
        <v/>
      </c>
      <c r="K146" s="11" t="str">
        <f t="shared" si="59"/>
        <v/>
      </c>
      <c r="L146" s="11" t="str">
        <f t="shared" si="56"/>
        <v/>
      </c>
      <c r="M146" s="11" t="str">
        <f>IF($T145=0,SUM(I$2:I144),"")</f>
        <v/>
      </c>
      <c r="N146" s="11" t="str">
        <f>IF($T145=0,SUM(J$2:J146),"")</f>
        <v/>
      </c>
      <c r="O146" s="18" t="str">
        <f t="shared" si="41"/>
        <v/>
      </c>
      <c r="P146" s="29" t="str">
        <f>IF(OR(ISBLANK(B146),ISBLANK(C146)),"",VLOOKUP(B146&amp;C146,'Grades '!Q$2:R$285,2,FALSE))</f>
        <v/>
      </c>
      <c r="Q146" s="9" t="str">
        <f t="shared" si="47"/>
        <v/>
      </c>
      <c r="R146" s="9" t="str">
        <f t="shared" si="48"/>
        <v/>
      </c>
      <c r="S146" s="9" t="str">
        <f t="shared" si="49"/>
        <v/>
      </c>
      <c r="T146" s="16" t="str">
        <f t="shared" si="50"/>
        <v/>
      </c>
      <c r="U146" s="10" t="str">
        <f t="shared" si="42"/>
        <v/>
      </c>
      <c r="V146" s="10" t="str">
        <f>IF($T145=0,SUM(I$2:I144),IF(OR(E146="",I146="",I146="No Credits Listed"),"",IF($Q146&gt;1,"",SUMIF($P:$P,$P146,$I:$I))))</f>
        <v/>
      </c>
      <c r="W146" s="10" t="str">
        <f>IF($T145=0,SUM(J$2:J144),IF(OR(E146="",J146=""),"",IF($Q146&gt;1,"",SUMIF($P:$P,$P146,$J:$J))))</f>
        <v/>
      </c>
      <c r="X146" s="10" t="str">
        <f t="shared" si="58"/>
        <v/>
      </c>
      <c r="Y146" s="9" t="str">
        <f t="shared" si="43"/>
        <v/>
      </c>
      <c r="Z146" s="10" t="str">
        <f t="shared" si="44"/>
        <v/>
      </c>
      <c r="AA146" s="10" t="str">
        <f t="shared" si="45"/>
        <v/>
      </c>
      <c r="AB146" s="10" t="str">
        <f t="shared" si="51"/>
        <v/>
      </c>
      <c r="AC146" s="17" t="str">
        <f t="shared" si="52"/>
        <v/>
      </c>
      <c r="AD146" s="18" t="str">
        <f t="shared" si="53"/>
        <v/>
      </c>
      <c r="AE146" s="18" t="str">
        <f t="shared" si="54"/>
        <v/>
      </c>
      <c r="AF146" s="18" t="str">
        <f t="shared" si="55"/>
        <v/>
      </c>
    </row>
    <row r="147" spans="1:32" ht="15.75">
      <c r="A147" s="13"/>
      <c r="B147" s="13"/>
      <c r="C147" s="13"/>
      <c r="D147" s="4"/>
      <c r="E147" s="13"/>
      <c r="F147" s="14"/>
      <c r="G147" s="15"/>
      <c r="H147" s="9" t="str">
        <f>IF(AND(ISBLANK(D147),ISBLANK(E147),ISBLANK(F147),ISBLANK(G147)),"",_xlfn.IFS(ISBLANK(D147),"No Calendar Reported",ISBLANK(G147),"No Grade Reported",D147="quarter",VLOOKUP(G147,'Grades '!$A$3:$B$62,2,FALSE),D147="semester",VLOOKUP(G147,'Grades '!$C$3:$D$62,2,FALSE),D147="us semester percentage",VLOOKUP(G147,'Grades '!$G$3:$H$102,2,FALSE),D147="us quarter percentage",VLOOKUP(G147,'Grades '!$E$3:$F$102,2,FALSE),D147="canadian quarter percentage",VLOOKUP(G147,'Grades '!$I$3:$J$102,2,FALSE),D147="canadian semester percentage",VLOOKUP(G147,'Grades '!$K$3:$L$102,2,FALSE)))</f>
        <v/>
      </c>
      <c r="I147" s="9" t="str">
        <f t="shared" si="57"/>
        <v/>
      </c>
      <c r="J147" s="10" t="str">
        <f t="shared" si="46"/>
        <v/>
      </c>
      <c r="K147" s="11" t="str">
        <f t="shared" si="59"/>
        <v/>
      </c>
      <c r="L147" s="11" t="str">
        <f t="shared" si="56"/>
        <v/>
      </c>
      <c r="M147" s="11" t="str">
        <f>IF($T146=0,SUM(I$2:I145),"")</f>
        <v/>
      </c>
      <c r="N147" s="11" t="str">
        <f>IF($T146=0,SUM(J$2:J147),"")</f>
        <v/>
      </c>
      <c r="O147" s="18" t="str">
        <f t="shared" si="41"/>
        <v/>
      </c>
      <c r="P147" s="29" t="str">
        <f>IF(OR(ISBLANK(B147),ISBLANK(C147)),"",VLOOKUP(B147&amp;C147,'Grades '!Q$2:R$285,2,FALSE))</f>
        <v/>
      </c>
      <c r="Q147" s="9" t="str">
        <f t="shared" si="47"/>
        <v/>
      </c>
      <c r="R147" s="9" t="str">
        <f t="shared" si="48"/>
        <v/>
      </c>
      <c r="S147" s="9" t="str">
        <f t="shared" si="49"/>
        <v/>
      </c>
      <c r="T147" s="16" t="str">
        <f t="shared" si="50"/>
        <v/>
      </c>
      <c r="U147" s="10" t="str">
        <f t="shared" si="42"/>
        <v/>
      </c>
      <c r="V147" s="10" t="str">
        <f>IF($T146=0,SUM(I$2:I145),IF(OR(E147="",I147="",I147="No Credits Listed"),"",IF($Q147&gt;1,"",SUMIF($P:$P,$P147,$I:$I))))</f>
        <v/>
      </c>
      <c r="W147" s="10" t="str">
        <f>IF($T146=0,SUM(J$2:J145),IF(OR(E147="",J147=""),"",IF($Q147&gt;1,"",SUMIF($P:$P,$P147,$J:$J))))</f>
        <v/>
      </c>
      <c r="X147" s="10" t="str">
        <f t="shared" si="58"/>
        <v/>
      </c>
      <c r="Y147" s="9" t="str">
        <f t="shared" si="43"/>
        <v/>
      </c>
      <c r="Z147" s="10" t="str">
        <f t="shared" si="44"/>
        <v/>
      </c>
      <c r="AA147" s="10" t="str">
        <f t="shared" si="45"/>
        <v/>
      </c>
      <c r="AB147" s="10" t="str">
        <f t="shared" si="51"/>
        <v/>
      </c>
      <c r="AC147" s="17" t="str">
        <f t="shared" si="52"/>
        <v/>
      </c>
      <c r="AD147" s="18" t="str">
        <f t="shared" si="53"/>
        <v/>
      </c>
      <c r="AE147" s="18" t="str">
        <f t="shared" si="54"/>
        <v/>
      </c>
      <c r="AF147" s="18" t="str">
        <f t="shared" si="55"/>
        <v/>
      </c>
    </row>
    <row r="148" spans="1:32" ht="15.75">
      <c r="A148" s="13"/>
      <c r="B148" s="13"/>
      <c r="C148" s="13"/>
      <c r="D148" s="4"/>
      <c r="E148" s="13"/>
      <c r="F148" s="14"/>
      <c r="G148" s="15"/>
      <c r="H148" s="9" t="str">
        <f>IF(AND(ISBLANK(D148),ISBLANK(E148),ISBLANK(F148),ISBLANK(G148)),"",_xlfn.IFS(ISBLANK(D148),"No Calendar Reported",ISBLANK(G148),"No Grade Reported",D148="quarter",VLOOKUP(G148,'Grades '!$A$3:$B$62,2,FALSE),D148="semester",VLOOKUP(G148,'Grades '!$C$3:$D$62,2,FALSE),D148="us semester percentage",VLOOKUP(G148,'Grades '!$G$3:$H$102,2,FALSE),D148="us quarter percentage",VLOOKUP(G148,'Grades '!$E$3:$F$102,2,FALSE),D148="canadian quarter percentage",VLOOKUP(G148,'Grades '!$I$3:$J$102,2,FALSE),D148="canadian semester percentage",VLOOKUP(G148,'Grades '!$K$3:$L$102,2,FALSE)))</f>
        <v/>
      </c>
      <c r="I148" s="9" t="str">
        <f t="shared" si="57"/>
        <v/>
      </c>
      <c r="J148" s="10" t="str">
        <f t="shared" si="46"/>
        <v/>
      </c>
      <c r="K148" s="11" t="str">
        <f t="shared" si="59"/>
        <v/>
      </c>
      <c r="L148" s="11" t="str">
        <f t="shared" si="56"/>
        <v/>
      </c>
      <c r="M148" s="11" t="str">
        <f>IF($T147=0,SUM(I$2:I146),"")</f>
        <v/>
      </c>
      <c r="N148" s="11" t="str">
        <f>IF($T147=0,SUM(J$2:J148),"")</f>
        <v/>
      </c>
      <c r="O148" s="18" t="str">
        <f t="shared" si="41"/>
        <v/>
      </c>
      <c r="P148" s="29" t="str">
        <f>IF(OR(ISBLANK(B148),ISBLANK(C148)),"",VLOOKUP(B148&amp;C148,'Grades '!Q$2:R$285,2,FALSE))</f>
        <v/>
      </c>
      <c r="Q148" s="9" t="str">
        <f t="shared" si="47"/>
        <v/>
      </c>
      <c r="R148" s="9" t="str">
        <f t="shared" si="48"/>
        <v/>
      </c>
      <c r="S148" s="9" t="str">
        <f t="shared" si="49"/>
        <v/>
      </c>
      <c r="T148" s="16" t="str">
        <f t="shared" si="50"/>
        <v/>
      </c>
      <c r="U148" s="10" t="str">
        <f t="shared" si="42"/>
        <v/>
      </c>
      <c r="V148" s="10" t="str">
        <f>IF($T147=0,SUM(I$2:I146),IF(OR(E148="",I148="",I148="No Credits Listed"),"",IF($Q148&gt;1,"",SUMIF($P:$P,$P148,$I:$I))))</f>
        <v/>
      </c>
      <c r="W148" s="10" t="str">
        <f>IF($T147=0,SUM(J$2:J146),IF(OR(E148="",J148=""),"",IF($Q148&gt;1,"",SUMIF($P:$P,$P148,$J:$J))))</f>
        <v/>
      </c>
      <c r="X148" s="10" t="str">
        <f t="shared" si="58"/>
        <v/>
      </c>
      <c r="Y148" s="9" t="str">
        <f t="shared" si="43"/>
        <v/>
      </c>
      <c r="Z148" s="10" t="str">
        <f t="shared" si="44"/>
        <v/>
      </c>
      <c r="AA148" s="10" t="str">
        <f t="shared" si="45"/>
        <v/>
      </c>
      <c r="AB148" s="10" t="str">
        <f t="shared" si="51"/>
        <v/>
      </c>
      <c r="AC148" s="17" t="str">
        <f t="shared" si="52"/>
        <v/>
      </c>
      <c r="AD148" s="18" t="str">
        <f t="shared" si="53"/>
        <v/>
      </c>
      <c r="AE148" s="18" t="str">
        <f t="shared" si="54"/>
        <v/>
      </c>
      <c r="AF148" s="18" t="str">
        <f t="shared" si="55"/>
        <v/>
      </c>
    </row>
    <row r="149" spans="1:32" ht="15.75">
      <c r="A149" s="13"/>
      <c r="B149" s="13"/>
      <c r="C149" s="13"/>
      <c r="D149" s="4"/>
      <c r="E149" s="13"/>
      <c r="F149" s="14"/>
      <c r="G149" s="15"/>
      <c r="H149" s="9" t="str">
        <f>IF(AND(ISBLANK(D149),ISBLANK(E149),ISBLANK(F149),ISBLANK(G149)),"",_xlfn.IFS(ISBLANK(D149),"No Calendar Reported",ISBLANK(G149),"No Grade Reported",D149="quarter",VLOOKUP(G149,'Grades '!$A$3:$B$62,2,FALSE),D149="semester",VLOOKUP(G149,'Grades '!$C$3:$D$62,2,FALSE),D149="us semester percentage",VLOOKUP(G149,'Grades '!$G$3:$H$102,2,FALSE),D149="us quarter percentage",VLOOKUP(G149,'Grades '!$E$3:$F$102,2,FALSE),D149="canadian quarter percentage",VLOOKUP(G149,'Grades '!$I$3:$J$102,2,FALSE),D149="canadian semester percentage",VLOOKUP(G149,'Grades '!$K$3:$L$102,2,FALSE)))</f>
        <v/>
      </c>
      <c r="I149" s="9" t="str">
        <f t="shared" si="57"/>
        <v/>
      </c>
      <c r="J149" s="10" t="str">
        <f t="shared" si="46"/>
        <v/>
      </c>
      <c r="K149" s="11" t="str">
        <f t="shared" si="59"/>
        <v/>
      </c>
      <c r="L149" s="11" t="str">
        <f t="shared" si="56"/>
        <v/>
      </c>
      <c r="M149" s="11" t="str">
        <f>IF($T148=0,SUM(I$2:I147),"")</f>
        <v/>
      </c>
      <c r="N149" s="11" t="str">
        <f>IF($T148=0,SUM(J$2:J149),"")</f>
        <v/>
      </c>
      <c r="O149" s="18" t="str">
        <f t="shared" si="41"/>
        <v/>
      </c>
      <c r="P149" s="29" t="str">
        <f>IF(OR(ISBLANK(B149),ISBLANK(C149)),"",VLOOKUP(B149&amp;C149,'Grades '!Q$2:R$285,2,FALSE))</f>
        <v/>
      </c>
      <c r="Q149" s="9" t="str">
        <f t="shared" si="47"/>
        <v/>
      </c>
      <c r="R149" s="9" t="str">
        <f t="shared" si="48"/>
        <v/>
      </c>
      <c r="S149" s="9" t="str">
        <f t="shared" si="49"/>
        <v/>
      </c>
      <c r="T149" s="16" t="str">
        <f t="shared" si="50"/>
        <v/>
      </c>
      <c r="U149" s="10" t="str">
        <f t="shared" si="42"/>
        <v/>
      </c>
      <c r="V149" s="10" t="str">
        <f>IF($T148=0,SUM(I$2:I147),IF(OR(E149="",I149="",I149="No Credits Listed"),"",IF($Q149&gt;1,"",SUMIF($P:$P,$P149,$I:$I))))</f>
        <v/>
      </c>
      <c r="W149" s="10" t="str">
        <f>IF($T148=0,SUM(J$2:J147),IF(OR(E149="",J149=""),"",IF($Q149&gt;1,"",SUMIF($P:$P,$P149,$J:$J))))</f>
        <v/>
      </c>
      <c r="X149" s="10" t="str">
        <f t="shared" si="58"/>
        <v/>
      </c>
      <c r="Y149" s="9" t="str">
        <f t="shared" si="43"/>
        <v/>
      </c>
      <c r="Z149" s="10" t="str">
        <f t="shared" si="44"/>
        <v/>
      </c>
      <c r="AA149" s="10" t="str">
        <f t="shared" si="45"/>
        <v/>
      </c>
      <c r="AB149" s="10" t="str">
        <f t="shared" si="51"/>
        <v/>
      </c>
      <c r="AC149" s="17" t="str">
        <f t="shared" si="52"/>
        <v/>
      </c>
      <c r="AD149" s="18" t="str">
        <f t="shared" si="53"/>
        <v/>
      </c>
      <c r="AE149" s="18" t="str">
        <f t="shared" si="54"/>
        <v/>
      </c>
      <c r="AF149" s="18" t="str">
        <f t="shared" si="55"/>
        <v/>
      </c>
    </row>
    <row r="150" spans="1:32" ht="15.75">
      <c r="A150" s="13"/>
      <c r="B150" s="13"/>
      <c r="C150" s="13"/>
      <c r="D150" s="4"/>
      <c r="E150" s="13"/>
      <c r="F150" s="14"/>
      <c r="G150" s="15"/>
      <c r="H150" s="9" t="str">
        <f>IF(AND(ISBLANK(D150),ISBLANK(E150),ISBLANK(F150),ISBLANK(G150)),"",_xlfn.IFS(ISBLANK(D150),"No Calendar Reported",ISBLANK(G150),"No Grade Reported",D150="quarter",VLOOKUP(G150,'Grades '!$A$3:$B$62,2,FALSE),D150="semester",VLOOKUP(G150,'Grades '!$C$3:$D$62,2,FALSE),D150="us semester percentage",VLOOKUP(G150,'Grades '!$G$3:$H$102,2,FALSE),D150="us quarter percentage",VLOOKUP(G150,'Grades '!$E$3:$F$102,2,FALSE),D150="canadian quarter percentage",VLOOKUP(G150,'Grades '!$I$3:$J$102,2,FALSE),D150="canadian semester percentage",VLOOKUP(G150,'Grades '!$K$3:$L$102,2,FALSE)))</f>
        <v/>
      </c>
      <c r="I150" s="9" t="str">
        <f t="shared" si="57"/>
        <v/>
      </c>
      <c r="J150" s="10" t="str">
        <f t="shared" si="46"/>
        <v/>
      </c>
      <c r="K150" s="11" t="str">
        <f t="shared" si="59"/>
        <v/>
      </c>
      <c r="L150" s="11" t="str">
        <f t="shared" si="56"/>
        <v/>
      </c>
      <c r="M150" s="11" t="str">
        <f>IF($T149=0,SUM(I$2:I148),"")</f>
        <v/>
      </c>
      <c r="N150" s="11" t="str">
        <f>IF($T149=0,SUM(J$2:J150),"")</f>
        <v/>
      </c>
      <c r="O150" s="18" t="str">
        <f t="shared" si="41"/>
        <v/>
      </c>
      <c r="P150" s="29" t="str">
        <f>IF(OR(ISBLANK(B150),ISBLANK(C150)),"",VLOOKUP(B150&amp;C150,'Grades '!Q$2:R$285,2,FALSE))</f>
        <v/>
      </c>
      <c r="Q150" s="9" t="str">
        <f t="shared" si="47"/>
        <v/>
      </c>
      <c r="R150" s="9" t="str">
        <f t="shared" si="48"/>
        <v/>
      </c>
      <c r="S150" s="9" t="str">
        <f t="shared" si="49"/>
        <v/>
      </c>
      <c r="T150" s="16" t="str">
        <f t="shared" si="50"/>
        <v/>
      </c>
      <c r="U150" s="10" t="str">
        <f t="shared" si="42"/>
        <v/>
      </c>
      <c r="V150" s="10" t="str">
        <f>IF($T149=0,SUM(I$2:I148),IF(OR(E150="",I150="",I150="No Credits Listed"),"",IF($Q150&gt;1,"",SUMIF($P:$P,$P150,$I:$I))))</f>
        <v/>
      </c>
      <c r="W150" s="10" t="str">
        <f>IF($T149=0,SUM(J$2:J148),IF(OR(E150="",J150=""),"",IF($Q150&gt;1,"",SUMIF($P:$P,$P150,$J:$J))))</f>
        <v/>
      </c>
      <c r="X150" s="10" t="str">
        <f t="shared" si="58"/>
        <v/>
      </c>
      <c r="Y150" s="9" t="str">
        <f t="shared" si="43"/>
        <v/>
      </c>
      <c r="Z150" s="10" t="str">
        <f t="shared" si="44"/>
        <v/>
      </c>
      <c r="AA150" s="10" t="str">
        <f t="shared" si="45"/>
        <v/>
      </c>
      <c r="AB150" s="10" t="str">
        <f t="shared" si="51"/>
        <v/>
      </c>
      <c r="AC150" s="17" t="str">
        <f t="shared" si="52"/>
        <v/>
      </c>
      <c r="AD150" s="18" t="str">
        <f t="shared" si="53"/>
        <v/>
      </c>
      <c r="AE150" s="18" t="str">
        <f t="shared" si="54"/>
        <v/>
      </c>
      <c r="AF150" s="18" t="str">
        <f t="shared" si="55"/>
        <v/>
      </c>
    </row>
    <row r="151" spans="1:32" ht="15.75">
      <c r="A151" s="13"/>
      <c r="B151" s="13"/>
      <c r="C151" s="13"/>
      <c r="D151" s="4"/>
      <c r="E151" s="13"/>
      <c r="F151" s="14"/>
      <c r="G151" s="15"/>
      <c r="H151" s="9" t="str">
        <f>IF(AND(ISBLANK(D151),ISBLANK(E151),ISBLANK(F151),ISBLANK(G151)),"",_xlfn.IFS(ISBLANK(D151),"No Calendar Reported",ISBLANK(G151),"No Grade Reported",D151="quarter",VLOOKUP(G151,'Grades '!$A$3:$B$62,2,FALSE),D151="semester",VLOOKUP(G151,'Grades '!$C$3:$D$62,2,FALSE),D151="us semester percentage",VLOOKUP(G151,'Grades '!$G$3:$H$102,2,FALSE),D151="us quarter percentage",VLOOKUP(G151,'Grades '!$E$3:$F$102,2,FALSE),D151="canadian quarter percentage",VLOOKUP(G151,'Grades '!$I$3:$J$102,2,FALSE),D151="canadian semester percentage",VLOOKUP(G151,'Grades '!$K$3:$L$102,2,FALSE)))</f>
        <v/>
      </c>
      <c r="I151" s="9" t="str">
        <f t="shared" si="57"/>
        <v/>
      </c>
      <c r="J151" s="10" t="str">
        <f t="shared" si="46"/>
        <v/>
      </c>
      <c r="K151" s="11" t="str">
        <f t="shared" si="59"/>
        <v/>
      </c>
      <c r="L151" s="11" t="str">
        <f t="shared" si="56"/>
        <v/>
      </c>
      <c r="M151" s="11" t="str">
        <f>IF($T150=0,SUM(I$2:I149),"")</f>
        <v/>
      </c>
      <c r="N151" s="11" t="str">
        <f>IF($T150=0,SUM(J$2:J151),"")</f>
        <v/>
      </c>
      <c r="O151" s="18" t="str">
        <f t="shared" si="41"/>
        <v/>
      </c>
      <c r="P151" s="29" t="str">
        <f>IF(OR(ISBLANK(B151),ISBLANK(C151)),"",VLOOKUP(B151&amp;C151,'Grades '!Q$2:R$285,2,FALSE))</f>
        <v/>
      </c>
      <c r="Q151" s="9" t="str">
        <f t="shared" si="47"/>
        <v/>
      </c>
      <c r="R151" s="9" t="str">
        <f t="shared" si="48"/>
        <v/>
      </c>
      <c r="S151" s="9" t="str">
        <f t="shared" si="49"/>
        <v/>
      </c>
      <c r="T151" s="16" t="str">
        <f t="shared" si="50"/>
        <v/>
      </c>
      <c r="U151" s="10" t="str">
        <f t="shared" si="42"/>
        <v/>
      </c>
      <c r="V151" s="10" t="str">
        <f>IF($T150=0,SUM(I$2:I149),IF(OR(E151="",I151="",I151="No Credits Listed"),"",IF($Q151&gt;1,"",SUMIF($P:$P,$P151,$I:$I))))</f>
        <v/>
      </c>
      <c r="W151" s="10" t="str">
        <f>IF($T150=0,SUM(J$2:J149),IF(OR(E151="",J151=""),"",IF($Q151&gt;1,"",SUMIF($P:$P,$P151,$J:$J))))</f>
        <v/>
      </c>
      <c r="X151" s="10" t="str">
        <f t="shared" si="58"/>
        <v/>
      </c>
      <c r="Y151" s="9" t="str">
        <f t="shared" si="43"/>
        <v/>
      </c>
      <c r="Z151" s="10" t="str">
        <f t="shared" si="44"/>
        <v/>
      </c>
      <c r="AA151" s="10" t="str">
        <f t="shared" si="45"/>
        <v/>
      </c>
      <c r="AB151" s="10" t="str">
        <f t="shared" si="51"/>
        <v/>
      </c>
      <c r="AC151" s="17" t="str">
        <f t="shared" si="52"/>
        <v/>
      </c>
      <c r="AD151" s="18" t="str">
        <f t="shared" si="53"/>
        <v/>
      </c>
      <c r="AE151" s="18" t="str">
        <f t="shared" si="54"/>
        <v/>
      </c>
      <c r="AF151" s="18" t="str">
        <f t="shared" si="55"/>
        <v/>
      </c>
    </row>
    <row r="152" spans="1:32" ht="15.75">
      <c r="A152" s="13"/>
      <c r="B152" s="13"/>
      <c r="C152" s="13"/>
      <c r="D152" s="4"/>
      <c r="E152" s="13"/>
      <c r="F152" s="14"/>
      <c r="G152" s="15"/>
      <c r="H152" s="9" t="str">
        <f>IF(AND(ISBLANK(D152),ISBLANK(E152),ISBLANK(F152),ISBLANK(G152)),"",_xlfn.IFS(ISBLANK(D152),"No Calendar Reported",ISBLANK(G152),"No Grade Reported",D152="quarter",VLOOKUP(G152,'Grades '!$A$3:$B$62,2,FALSE),D152="semester",VLOOKUP(G152,'Grades '!$C$3:$D$62,2,FALSE),D152="us semester percentage",VLOOKUP(G152,'Grades '!$G$3:$H$102,2,FALSE),D152="us quarter percentage",VLOOKUP(G152,'Grades '!$E$3:$F$102,2,FALSE),D152="canadian quarter percentage",VLOOKUP(G152,'Grades '!$I$3:$J$102,2,FALSE),D152="canadian semester percentage",VLOOKUP(G152,'Grades '!$K$3:$L$102,2,FALSE)))</f>
        <v/>
      </c>
      <c r="I152" s="9" t="str">
        <f t="shared" si="57"/>
        <v/>
      </c>
      <c r="J152" s="10" t="str">
        <f t="shared" si="46"/>
        <v/>
      </c>
      <c r="K152" s="11" t="str">
        <f t="shared" si="59"/>
        <v/>
      </c>
      <c r="L152" s="11" t="str">
        <f t="shared" si="56"/>
        <v/>
      </c>
      <c r="M152" s="11" t="str">
        <f>IF($T151=0,SUM(I$2:I150),"")</f>
        <v/>
      </c>
      <c r="N152" s="11" t="str">
        <f>IF($T151=0,SUM(J$2:J152),"")</f>
        <v/>
      </c>
      <c r="O152" s="18" t="str">
        <f t="shared" si="41"/>
        <v/>
      </c>
      <c r="P152" s="29" t="str">
        <f>IF(OR(ISBLANK(B152),ISBLANK(C152)),"",VLOOKUP(B152&amp;C152,'Grades '!Q$2:R$285,2,FALSE))</f>
        <v/>
      </c>
      <c r="Q152" s="9" t="str">
        <f t="shared" si="47"/>
        <v/>
      </c>
      <c r="R152" s="9" t="str">
        <f t="shared" si="48"/>
        <v/>
      </c>
      <c r="S152" s="9" t="str">
        <f t="shared" si="49"/>
        <v/>
      </c>
      <c r="T152" s="16" t="str">
        <f t="shared" si="50"/>
        <v/>
      </c>
      <c r="U152" s="10" t="str">
        <f t="shared" si="42"/>
        <v/>
      </c>
      <c r="V152" s="10" t="str">
        <f>IF($T151=0,SUM(I$2:I150),IF(OR(E152="",I152="",I152="No Credits Listed"),"",IF($Q152&gt;1,"",SUMIF($P:$P,$P152,$I:$I))))</f>
        <v/>
      </c>
      <c r="W152" s="10" t="str">
        <f>IF($T151=0,SUM(J$2:J150),IF(OR(E152="",J152=""),"",IF($Q152&gt;1,"",SUMIF($P:$P,$P152,$J:$J))))</f>
        <v/>
      </c>
      <c r="X152" s="10" t="str">
        <f t="shared" si="58"/>
        <v/>
      </c>
      <c r="Y152" s="9" t="str">
        <f t="shared" si="43"/>
        <v/>
      </c>
      <c r="Z152" s="10" t="str">
        <f t="shared" si="44"/>
        <v/>
      </c>
      <c r="AA152" s="10" t="str">
        <f t="shared" si="45"/>
        <v/>
      </c>
      <c r="AB152" s="10" t="str">
        <f t="shared" si="51"/>
        <v/>
      </c>
      <c r="AC152" s="17" t="str">
        <f t="shared" si="52"/>
        <v/>
      </c>
      <c r="AD152" s="18" t="str">
        <f t="shared" si="53"/>
        <v/>
      </c>
      <c r="AE152" s="18" t="str">
        <f t="shared" si="54"/>
        <v/>
      </c>
      <c r="AF152" s="18" t="str">
        <f t="shared" si="55"/>
        <v/>
      </c>
    </row>
    <row r="153" spans="1:32" ht="15.75">
      <c r="A153" s="13"/>
      <c r="B153" s="13"/>
      <c r="C153" s="13"/>
      <c r="D153" s="4"/>
      <c r="E153" s="13"/>
      <c r="F153" s="14"/>
      <c r="G153" s="15"/>
      <c r="H153" s="9" t="str">
        <f>IF(AND(ISBLANK(D153),ISBLANK(E153),ISBLANK(F153),ISBLANK(G153)),"",_xlfn.IFS(ISBLANK(D153),"No Calendar Reported",ISBLANK(G153),"No Grade Reported",D153="quarter",VLOOKUP(G153,'Grades '!$A$3:$B$62,2,FALSE),D153="semester",VLOOKUP(G153,'Grades '!$C$3:$D$62,2,FALSE),D153="us semester percentage",VLOOKUP(G153,'Grades '!$G$3:$H$102,2,FALSE),D153="us quarter percentage",VLOOKUP(G153,'Grades '!$E$3:$F$102,2,FALSE),D153="canadian quarter percentage",VLOOKUP(G153,'Grades '!$I$3:$J$102,2,FALSE),D153="canadian semester percentage",VLOOKUP(G153,'Grades '!$K$3:$L$102,2,FALSE)))</f>
        <v/>
      </c>
      <c r="I153" s="9" t="str">
        <f t="shared" si="57"/>
        <v/>
      </c>
      <c r="J153" s="10" t="str">
        <f t="shared" si="46"/>
        <v/>
      </c>
      <c r="K153" s="11" t="str">
        <f t="shared" si="59"/>
        <v/>
      </c>
      <c r="L153" s="11" t="str">
        <f t="shared" si="56"/>
        <v/>
      </c>
      <c r="M153" s="11" t="str">
        <f>IF($T152=0,SUM(I$2:I151),"")</f>
        <v/>
      </c>
      <c r="N153" s="11" t="str">
        <f>IF($T152=0,SUM(J$2:J153),"")</f>
        <v/>
      </c>
      <c r="O153" s="18" t="str">
        <f t="shared" si="41"/>
        <v/>
      </c>
      <c r="P153" s="29" t="str">
        <f>IF(OR(ISBLANK(B153),ISBLANK(C153)),"",VLOOKUP(B153&amp;C153,'Grades '!Q$2:R$285,2,FALSE))</f>
        <v/>
      </c>
      <c r="Q153" s="9" t="str">
        <f t="shared" si="47"/>
        <v/>
      </c>
      <c r="R153" s="9" t="str">
        <f t="shared" si="48"/>
        <v/>
      </c>
      <c r="S153" s="9" t="str">
        <f t="shared" si="49"/>
        <v/>
      </c>
      <c r="T153" s="16" t="str">
        <f t="shared" si="50"/>
        <v/>
      </c>
      <c r="U153" s="10" t="str">
        <f t="shared" si="42"/>
        <v/>
      </c>
      <c r="V153" s="10" t="str">
        <f>IF($T152=0,SUM(I$2:I151),IF(OR(E153="",I153="",I153="No Credits Listed"),"",IF($Q153&gt;1,"",SUMIF($P:$P,$P153,$I:$I))))</f>
        <v/>
      </c>
      <c r="W153" s="10" t="str">
        <f>IF($T152=0,SUM(J$2:J151),IF(OR(E153="",J153=""),"",IF($Q153&gt;1,"",SUMIF($P:$P,$P153,$J:$J))))</f>
        <v/>
      </c>
      <c r="X153" s="10" t="str">
        <f t="shared" si="58"/>
        <v/>
      </c>
      <c r="Y153" s="9" t="str">
        <f t="shared" si="43"/>
        <v/>
      </c>
      <c r="Z153" s="10" t="str">
        <f t="shared" si="44"/>
        <v/>
      </c>
      <c r="AA153" s="10" t="str">
        <f t="shared" si="45"/>
        <v/>
      </c>
      <c r="AB153" s="10" t="str">
        <f t="shared" si="51"/>
        <v/>
      </c>
      <c r="AC153" s="17" t="str">
        <f t="shared" si="52"/>
        <v/>
      </c>
      <c r="AD153" s="18" t="str">
        <f t="shared" si="53"/>
        <v/>
      </c>
      <c r="AE153" s="18" t="str">
        <f t="shared" si="54"/>
        <v/>
      </c>
      <c r="AF153" s="18" t="str">
        <f t="shared" si="55"/>
        <v/>
      </c>
    </row>
    <row r="154" spans="1:32" ht="15.75">
      <c r="A154" s="13"/>
      <c r="B154" s="13"/>
      <c r="C154" s="13"/>
      <c r="D154" s="4"/>
      <c r="E154" s="13"/>
      <c r="F154" s="14"/>
      <c r="G154" s="15"/>
      <c r="H154" s="9" t="str">
        <f>IF(AND(ISBLANK(D154),ISBLANK(E154),ISBLANK(F154),ISBLANK(G154)),"",_xlfn.IFS(ISBLANK(D154),"No Calendar Reported",ISBLANK(G154),"No Grade Reported",D154="quarter",VLOOKUP(G154,'Grades '!$A$3:$B$62,2,FALSE),D154="semester",VLOOKUP(G154,'Grades '!$C$3:$D$62,2,FALSE),D154="us semester percentage",VLOOKUP(G154,'Grades '!$G$3:$H$102,2,FALSE),D154="us quarter percentage",VLOOKUP(G154,'Grades '!$E$3:$F$102,2,FALSE),D154="canadian quarter percentage",VLOOKUP(G154,'Grades '!$I$3:$J$102,2,FALSE),D154="canadian semester percentage",VLOOKUP(G154,'Grades '!$K$3:$L$102,2,FALSE)))</f>
        <v/>
      </c>
      <c r="I154" s="9" t="str">
        <f t="shared" si="57"/>
        <v/>
      </c>
      <c r="J154" s="10" t="str">
        <f t="shared" si="46"/>
        <v/>
      </c>
      <c r="K154" s="11" t="str">
        <f t="shared" si="59"/>
        <v/>
      </c>
      <c r="L154" s="11" t="str">
        <f t="shared" si="56"/>
        <v/>
      </c>
      <c r="M154" s="11" t="str">
        <f>IF($T153=0,SUM(I$2:I152),"")</f>
        <v/>
      </c>
      <c r="N154" s="11" t="str">
        <f>IF($T153=0,SUM(J$2:J154),"")</f>
        <v/>
      </c>
      <c r="O154" s="18" t="str">
        <f t="shared" si="41"/>
        <v/>
      </c>
      <c r="P154" s="29" t="str">
        <f>IF(OR(ISBLANK(B154),ISBLANK(C154)),"",VLOOKUP(B154&amp;C154,'Grades '!Q$2:R$285,2,FALSE))</f>
        <v/>
      </c>
      <c r="Q154" s="9" t="str">
        <f t="shared" si="47"/>
        <v/>
      </c>
      <c r="R154" s="9" t="str">
        <f t="shared" si="48"/>
        <v/>
      </c>
      <c r="S154" s="9" t="str">
        <f t="shared" si="49"/>
        <v/>
      </c>
      <c r="T154" s="16" t="str">
        <f t="shared" si="50"/>
        <v/>
      </c>
      <c r="U154" s="10" t="str">
        <f t="shared" si="42"/>
        <v/>
      </c>
      <c r="V154" s="10" t="str">
        <f>IF($T153=0,SUM(I$2:I152),IF(OR(E154="",I154="",I154="No Credits Listed"),"",IF($Q154&gt;1,"",SUMIF($P:$P,$P154,$I:$I))))</f>
        <v/>
      </c>
      <c r="W154" s="10" t="str">
        <f>IF($T153=0,SUM(J$2:J152),IF(OR(E154="",J154=""),"",IF($Q154&gt;1,"",SUMIF($P:$P,$P154,$J:$J))))</f>
        <v/>
      </c>
      <c r="X154" s="10" t="str">
        <f t="shared" si="58"/>
        <v/>
      </c>
      <c r="Y154" s="9" t="str">
        <f t="shared" si="43"/>
        <v/>
      </c>
      <c r="Z154" s="10" t="str">
        <f t="shared" si="44"/>
        <v/>
      </c>
      <c r="AA154" s="10" t="str">
        <f t="shared" si="45"/>
        <v/>
      </c>
      <c r="AB154" s="10" t="str">
        <f t="shared" si="51"/>
        <v/>
      </c>
      <c r="AC154" s="17" t="str">
        <f t="shared" si="52"/>
        <v/>
      </c>
      <c r="AD154" s="18" t="str">
        <f t="shared" si="53"/>
        <v/>
      </c>
      <c r="AE154" s="18" t="str">
        <f t="shared" si="54"/>
        <v/>
      </c>
      <c r="AF154" s="18" t="str">
        <f t="shared" si="55"/>
        <v/>
      </c>
    </row>
    <row r="155" spans="1:32" ht="15.75">
      <c r="A155" s="13"/>
      <c r="B155" s="13"/>
      <c r="C155" s="13"/>
      <c r="D155" s="4"/>
      <c r="E155" s="13"/>
      <c r="F155" s="14"/>
      <c r="G155" s="15"/>
      <c r="H155" s="9" t="str">
        <f>IF(AND(ISBLANK(D155),ISBLANK(E155),ISBLANK(F155),ISBLANK(G155)),"",_xlfn.IFS(ISBLANK(D155),"No Calendar Reported",ISBLANK(G155),"No Grade Reported",D155="quarter",VLOOKUP(G155,'Grades '!$A$3:$B$62,2,FALSE),D155="semester",VLOOKUP(G155,'Grades '!$C$3:$D$62,2,FALSE),D155="us semester percentage",VLOOKUP(G155,'Grades '!$G$3:$H$102,2,FALSE),D155="us quarter percentage",VLOOKUP(G155,'Grades '!$E$3:$F$102,2,FALSE),D155="canadian quarter percentage",VLOOKUP(G155,'Grades '!$I$3:$J$102,2,FALSE),D155="canadian semester percentage",VLOOKUP(G155,'Grades '!$K$3:$L$102,2,FALSE)))</f>
        <v/>
      </c>
      <c r="I155" s="9" t="str">
        <f t="shared" si="57"/>
        <v/>
      </c>
      <c r="J155" s="10" t="str">
        <f t="shared" si="46"/>
        <v/>
      </c>
      <c r="K155" s="11" t="str">
        <f t="shared" si="59"/>
        <v/>
      </c>
      <c r="L155" s="11" t="str">
        <f t="shared" si="56"/>
        <v/>
      </c>
      <c r="M155" s="11" t="str">
        <f>IF($T154=0,SUM(I$2:I153),"")</f>
        <v/>
      </c>
      <c r="N155" s="11" t="str">
        <f>IF($T154=0,SUM(J$2:J155),"")</f>
        <v/>
      </c>
      <c r="O155" s="18" t="str">
        <f t="shared" si="41"/>
        <v/>
      </c>
      <c r="P155" s="29" t="str">
        <f>IF(OR(ISBLANK(B155),ISBLANK(C155)),"",VLOOKUP(B155&amp;C155,'Grades '!Q$2:R$285,2,FALSE))</f>
        <v/>
      </c>
      <c r="Q155" s="9" t="str">
        <f t="shared" si="47"/>
        <v/>
      </c>
      <c r="R155" s="9" t="str">
        <f t="shared" si="48"/>
        <v/>
      </c>
      <c r="S155" s="9" t="str">
        <f t="shared" si="49"/>
        <v/>
      </c>
      <c r="T155" s="16" t="str">
        <f t="shared" si="50"/>
        <v/>
      </c>
      <c r="U155" s="10" t="str">
        <f t="shared" si="42"/>
        <v/>
      </c>
      <c r="V155" s="10" t="str">
        <f>IF($T154=0,SUM(I$2:I153),IF(OR(E155="",I155="",I155="No Credits Listed"),"",IF($Q155&gt;1,"",SUMIF($P:$P,$P155,$I:$I))))</f>
        <v/>
      </c>
      <c r="W155" s="10" t="str">
        <f>IF($T154=0,SUM(J$2:J153),IF(OR(E155="",J155=""),"",IF($Q155&gt;1,"",SUMIF($P:$P,$P155,$J:$J))))</f>
        <v/>
      </c>
      <c r="X155" s="10" t="str">
        <f t="shared" si="58"/>
        <v/>
      </c>
      <c r="Y155" s="9" t="str">
        <f t="shared" si="43"/>
        <v/>
      </c>
      <c r="Z155" s="10" t="str">
        <f t="shared" si="44"/>
        <v/>
      </c>
      <c r="AA155" s="10" t="str">
        <f t="shared" si="45"/>
        <v/>
      </c>
      <c r="AB155" s="10" t="str">
        <f t="shared" si="51"/>
        <v/>
      </c>
      <c r="AC155" s="17" t="str">
        <f t="shared" si="52"/>
        <v/>
      </c>
      <c r="AD155" s="18" t="str">
        <f t="shared" si="53"/>
        <v/>
      </c>
      <c r="AE155" s="18" t="str">
        <f t="shared" si="54"/>
        <v/>
      </c>
      <c r="AF155" s="18" t="str">
        <f t="shared" si="55"/>
        <v/>
      </c>
    </row>
    <row r="156" spans="1:32" ht="15.75">
      <c r="A156" s="13"/>
      <c r="B156" s="13"/>
      <c r="C156" s="13"/>
      <c r="D156" s="4"/>
      <c r="E156" s="13"/>
      <c r="F156" s="14"/>
      <c r="G156" s="15"/>
      <c r="H156" s="9" t="str">
        <f>IF(AND(ISBLANK(D156),ISBLANK(E156),ISBLANK(F156),ISBLANK(G156)),"",_xlfn.IFS(ISBLANK(D156),"No Calendar Reported",ISBLANK(G156),"No Grade Reported",D156="quarter",VLOOKUP(G156,'Grades '!$A$3:$B$62,2,FALSE),D156="semester",VLOOKUP(G156,'Grades '!$C$3:$D$62,2,FALSE),D156="us semester percentage",VLOOKUP(G156,'Grades '!$G$3:$H$102,2,FALSE),D156="us quarter percentage",VLOOKUP(G156,'Grades '!$E$3:$F$102,2,FALSE),D156="canadian quarter percentage",VLOOKUP(G156,'Grades '!$I$3:$J$102,2,FALSE),D156="canadian semester percentage",VLOOKUP(G156,'Grades '!$K$3:$L$102,2,FALSE)))</f>
        <v/>
      </c>
      <c r="I156" s="9" t="str">
        <f t="shared" si="57"/>
        <v/>
      </c>
      <c r="J156" s="10" t="str">
        <f t="shared" si="46"/>
        <v/>
      </c>
      <c r="K156" s="11" t="str">
        <f t="shared" si="59"/>
        <v/>
      </c>
      <c r="L156" s="11" t="str">
        <f t="shared" si="56"/>
        <v/>
      </c>
      <c r="M156" s="11" t="str">
        <f>IF($T155=0,SUM(I$2:I154),"")</f>
        <v/>
      </c>
      <c r="N156" s="11" t="str">
        <f>IF($T155=0,SUM(J$2:J156),"")</f>
        <v/>
      </c>
      <c r="O156" s="18" t="str">
        <f t="shared" si="41"/>
        <v/>
      </c>
      <c r="P156" s="29" t="str">
        <f>IF(OR(ISBLANK(B156),ISBLANK(C156)),"",VLOOKUP(B156&amp;C156,'Grades '!Q$2:R$285,2,FALSE))</f>
        <v/>
      </c>
      <c r="Q156" s="9" t="str">
        <f t="shared" si="47"/>
        <v/>
      </c>
      <c r="R156" s="9" t="str">
        <f t="shared" si="48"/>
        <v/>
      </c>
      <c r="S156" s="9" t="str">
        <f t="shared" si="49"/>
        <v/>
      </c>
      <c r="T156" s="16" t="str">
        <f t="shared" si="50"/>
        <v/>
      </c>
      <c r="U156" s="10" t="str">
        <f t="shared" si="42"/>
        <v/>
      </c>
      <c r="V156" s="10" t="str">
        <f>IF($T155=0,SUM(I$2:I154),IF(OR(E156="",I156="",I156="No Credits Listed"),"",IF($Q156&gt;1,"",SUMIF($P:$P,$P156,$I:$I))))</f>
        <v/>
      </c>
      <c r="W156" s="10" t="str">
        <f>IF($T155=0,SUM(J$2:J154),IF(OR(E156="",J156=""),"",IF($Q156&gt;1,"",SUMIF($P:$P,$P156,$J:$J))))</f>
        <v/>
      </c>
      <c r="X156" s="10" t="str">
        <f t="shared" si="58"/>
        <v/>
      </c>
      <c r="Y156" s="9" t="str">
        <f t="shared" si="43"/>
        <v/>
      </c>
      <c r="Z156" s="10" t="str">
        <f t="shared" si="44"/>
        <v/>
      </c>
      <c r="AA156" s="10" t="str">
        <f t="shared" si="45"/>
        <v/>
      </c>
      <c r="AB156" s="10" t="str">
        <f t="shared" si="51"/>
        <v/>
      </c>
      <c r="AC156" s="17" t="str">
        <f t="shared" si="52"/>
        <v/>
      </c>
      <c r="AD156" s="18" t="str">
        <f t="shared" si="53"/>
        <v/>
      </c>
      <c r="AE156" s="18" t="str">
        <f t="shared" si="54"/>
        <v/>
      </c>
      <c r="AF156" s="18" t="str">
        <f t="shared" si="55"/>
        <v/>
      </c>
    </row>
    <row r="157" spans="1:32" ht="15.75">
      <c r="A157" s="13"/>
      <c r="B157" s="13"/>
      <c r="C157" s="13"/>
      <c r="D157" s="4"/>
      <c r="E157" s="13"/>
      <c r="F157" s="14"/>
      <c r="G157" s="15"/>
      <c r="H157" s="9" t="str">
        <f>IF(AND(ISBLANK(D157),ISBLANK(E157),ISBLANK(F157),ISBLANK(G157)),"",_xlfn.IFS(ISBLANK(D157),"No Calendar Reported",ISBLANK(G157),"No Grade Reported",D157="quarter",VLOOKUP(G157,'Grades '!$A$3:$B$62,2,FALSE),D157="semester",VLOOKUP(G157,'Grades '!$C$3:$D$62,2,FALSE),D157="us semester percentage",VLOOKUP(G157,'Grades '!$G$3:$H$102,2,FALSE),D157="us quarter percentage",VLOOKUP(G157,'Grades '!$E$3:$F$102,2,FALSE),D157="canadian quarter percentage",VLOOKUP(G157,'Grades '!$I$3:$J$102,2,FALSE),D157="canadian semester percentage",VLOOKUP(G157,'Grades '!$K$3:$L$102,2,FALSE)))</f>
        <v/>
      </c>
      <c r="I157" s="9" t="str">
        <f t="shared" si="57"/>
        <v/>
      </c>
      <c r="J157" s="10" t="str">
        <f t="shared" si="46"/>
        <v/>
      </c>
      <c r="K157" s="11" t="str">
        <f t="shared" si="59"/>
        <v/>
      </c>
      <c r="L157" s="11" t="str">
        <f t="shared" si="56"/>
        <v/>
      </c>
      <c r="M157" s="11" t="str">
        <f>IF($T156=0,SUM(I$2:I155),"")</f>
        <v/>
      </c>
      <c r="N157" s="11" t="str">
        <f>IF($T156=0,SUM(J$2:J157),"")</f>
        <v/>
      </c>
      <c r="O157" s="18" t="str">
        <f t="shared" si="41"/>
        <v/>
      </c>
      <c r="P157" s="29" t="str">
        <f>IF(OR(ISBLANK(B157),ISBLANK(C157)),"",VLOOKUP(B157&amp;C157,'Grades '!Q$2:R$285,2,FALSE))</f>
        <v/>
      </c>
      <c r="Q157" s="9" t="str">
        <f t="shared" si="47"/>
        <v/>
      </c>
      <c r="R157" s="9" t="str">
        <f t="shared" si="48"/>
        <v/>
      </c>
      <c r="S157" s="9" t="str">
        <f t="shared" si="49"/>
        <v/>
      </c>
      <c r="T157" s="16" t="str">
        <f t="shared" si="50"/>
        <v/>
      </c>
      <c r="U157" s="10" t="str">
        <f t="shared" si="42"/>
        <v/>
      </c>
      <c r="V157" s="10" t="str">
        <f>IF($T156=0,SUM(I$2:I155),IF(OR(E157="",I157="",I157="No Credits Listed"),"",IF($Q157&gt;1,"",SUMIF($P:$P,$P157,$I:$I))))</f>
        <v/>
      </c>
      <c r="W157" s="10" t="str">
        <f>IF($T156=0,SUM(J$2:J155),IF(OR(E157="",J157=""),"",IF($Q157&gt;1,"",SUMIF($P:$P,$P157,$J:$J))))</f>
        <v/>
      </c>
      <c r="X157" s="10" t="str">
        <f t="shared" si="58"/>
        <v/>
      </c>
      <c r="Y157" s="9" t="str">
        <f t="shared" si="43"/>
        <v/>
      </c>
      <c r="Z157" s="10" t="str">
        <f t="shared" si="44"/>
        <v/>
      </c>
      <c r="AA157" s="10" t="str">
        <f t="shared" si="45"/>
        <v/>
      </c>
      <c r="AB157" s="10" t="str">
        <f t="shared" si="51"/>
        <v/>
      </c>
      <c r="AC157" s="17" t="str">
        <f t="shared" si="52"/>
        <v/>
      </c>
      <c r="AD157" s="18" t="str">
        <f t="shared" si="53"/>
        <v/>
      </c>
      <c r="AE157" s="18" t="str">
        <f t="shared" si="54"/>
        <v/>
      </c>
      <c r="AF157" s="18" t="str">
        <f t="shared" si="55"/>
        <v/>
      </c>
    </row>
    <row r="158" spans="1:32" ht="15.75">
      <c r="A158" s="13"/>
      <c r="B158" s="13"/>
      <c r="C158" s="13"/>
      <c r="D158" s="4"/>
      <c r="E158" s="13"/>
      <c r="F158" s="14"/>
      <c r="G158" s="15"/>
      <c r="H158" s="9" t="str">
        <f>IF(AND(ISBLANK(D158),ISBLANK(E158),ISBLANK(F158),ISBLANK(G158)),"",_xlfn.IFS(ISBLANK(D158),"No Calendar Reported",ISBLANK(G158),"No Grade Reported",D158="quarter",VLOOKUP(G158,'Grades '!$A$3:$B$62,2,FALSE),D158="semester",VLOOKUP(G158,'Grades '!$C$3:$D$62,2,FALSE),D158="us semester percentage",VLOOKUP(G158,'Grades '!$G$3:$H$102,2,FALSE),D158="us quarter percentage",VLOOKUP(G158,'Grades '!$E$3:$F$102,2,FALSE),D158="canadian quarter percentage",VLOOKUP(G158,'Grades '!$I$3:$J$102,2,FALSE),D158="canadian semester percentage",VLOOKUP(G158,'Grades '!$K$3:$L$102,2,FALSE)))</f>
        <v/>
      </c>
      <c r="I158" s="9" t="str">
        <f t="shared" si="57"/>
        <v/>
      </c>
      <c r="J158" s="10" t="str">
        <f t="shared" si="46"/>
        <v/>
      </c>
      <c r="K158" s="11" t="str">
        <f t="shared" si="59"/>
        <v/>
      </c>
      <c r="L158" s="11" t="str">
        <f t="shared" si="56"/>
        <v/>
      </c>
      <c r="M158" s="11" t="str">
        <f>IF($T157=0,SUM(I$2:I156),"")</f>
        <v/>
      </c>
      <c r="N158" s="11" t="str">
        <f>IF($T157=0,SUM(J$2:J158),"")</f>
        <v/>
      </c>
      <c r="O158" s="18" t="str">
        <f t="shared" si="41"/>
        <v/>
      </c>
      <c r="P158" s="29" t="str">
        <f>IF(OR(ISBLANK(B158),ISBLANK(C158)),"",VLOOKUP(B158&amp;C158,'Grades '!Q$2:R$285,2,FALSE))</f>
        <v/>
      </c>
      <c r="Q158" s="9" t="str">
        <f t="shared" si="47"/>
        <v/>
      </c>
      <c r="R158" s="9" t="str">
        <f t="shared" si="48"/>
        <v/>
      </c>
      <c r="S158" s="9" t="str">
        <f t="shared" si="49"/>
        <v/>
      </c>
      <c r="T158" s="16" t="str">
        <f t="shared" si="50"/>
        <v/>
      </c>
      <c r="U158" s="10" t="str">
        <f t="shared" si="42"/>
        <v/>
      </c>
      <c r="V158" s="10" t="str">
        <f>IF($T157=0,SUM(I$2:I156),IF(OR(E158="",I158="",I158="No Credits Listed"),"",IF($Q158&gt;1,"",SUMIF($P:$P,$P158,$I:$I))))</f>
        <v/>
      </c>
      <c r="W158" s="10" t="str">
        <f>IF($T157=0,SUM(J$2:J156),IF(OR(E158="",J158=""),"",IF($Q158&gt;1,"",SUMIF($P:$P,$P158,$J:$J))))</f>
        <v/>
      </c>
      <c r="X158" s="10" t="str">
        <f t="shared" si="58"/>
        <v/>
      </c>
      <c r="Y158" s="9" t="str">
        <f t="shared" si="43"/>
        <v/>
      </c>
      <c r="Z158" s="10" t="str">
        <f t="shared" si="44"/>
        <v/>
      </c>
      <c r="AA158" s="10" t="str">
        <f t="shared" si="45"/>
        <v/>
      </c>
      <c r="AB158" s="10" t="str">
        <f t="shared" si="51"/>
        <v/>
      </c>
      <c r="AC158" s="17" t="str">
        <f t="shared" si="52"/>
        <v/>
      </c>
      <c r="AD158" s="18" t="str">
        <f t="shared" si="53"/>
        <v/>
      </c>
      <c r="AE158" s="18" t="str">
        <f t="shared" si="54"/>
        <v/>
      </c>
      <c r="AF158" s="18" t="str">
        <f t="shared" si="55"/>
        <v/>
      </c>
    </row>
    <row r="159" spans="1:32" ht="15.75">
      <c r="A159" s="13"/>
      <c r="B159" s="13"/>
      <c r="C159" s="13"/>
      <c r="D159" s="4"/>
      <c r="E159" s="13"/>
      <c r="F159" s="14"/>
      <c r="G159" s="15"/>
      <c r="H159" s="9" t="str">
        <f>IF(AND(ISBLANK(D159),ISBLANK(E159),ISBLANK(F159),ISBLANK(G159)),"",_xlfn.IFS(ISBLANK(D159),"No Calendar Reported",ISBLANK(G159),"No Grade Reported",D159="quarter",VLOOKUP(G159,'Grades '!$A$3:$B$62,2,FALSE),D159="semester",VLOOKUP(G159,'Grades '!$C$3:$D$62,2,FALSE),D159="us semester percentage",VLOOKUP(G159,'Grades '!$G$3:$H$102,2,FALSE),D159="us quarter percentage",VLOOKUP(G159,'Grades '!$E$3:$F$102,2,FALSE),D159="canadian quarter percentage",VLOOKUP(G159,'Grades '!$I$3:$J$102,2,FALSE),D159="canadian semester percentage",VLOOKUP(G159,'Grades '!$K$3:$L$102,2,FALSE)))</f>
        <v/>
      </c>
      <c r="I159" s="9" t="str">
        <f t="shared" si="57"/>
        <v/>
      </c>
      <c r="J159" s="10" t="str">
        <f t="shared" si="46"/>
        <v/>
      </c>
      <c r="K159" s="11" t="str">
        <f t="shared" si="59"/>
        <v/>
      </c>
      <c r="L159" s="11" t="str">
        <f t="shared" si="56"/>
        <v/>
      </c>
      <c r="M159" s="11" t="str">
        <f>IF($T158=0,SUM(I$2:I157),"")</f>
        <v/>
      </c>
      <c r="N159" s="11" t="str">
        <f>IF($T158=0,SUM(J$2:J159),"")</f>
        <v/>
      </c>
      <c r="O159" s="18" t="str">
        <f t="shared" si="41"/>
        <v/>
      </c>
      <c r="P159" s="29" t="str">
        <f>IF(OR(ISBLANK(B159),ISBLANK(C159)),"",VLOOKUP(B159&amp;C159,'Grades '!Q$2:R$285,2,FALSE))</f>
        <v/>
      </c>
      <c r="Q159" s="9" t="str">
        <f t="shared" si="47"/>
        <v/>
      </c>
      <c r="R159" s="9" t="str">
        <f t="shared" si="48"/>
        <v/>
      </c>
      <c r="S159" s="9" t="str">
        <f t="shared" si="49"/>
        <v/>
      </c>
      <c r="T159" s="16" t="str">
        <f t="shared" si="50"/>
        <v/>
      </c>
      <c r="U159" s="10" t="str">
        <f t="shared" si="42"/>
        <v/>
      </c>
      <c r="V159" s="10" t="str">
        <f>IF($T158=0,SUM(I$2:I157),IF(OR(E159="",I159="",I159="No Credits Listed"),"",IF($Q159&gt;1,"",SUMIF($P:$P,$P159,$I:$I))))</f>
        <v/>
      </c>
      <c r="W159" s="10" t="str">
        <f>IF($T158=0,SUM(J$2:J157),IF(OR(E159="",J159=""),"",IF($Q159&gt;1,"",SUMIF($P:$P,$P159,$J:$J))))</f>
        <v/>
      </c>
      <c r="X159" s="10" t="str">
        <f t="shared" si="58"/>
        <v/>
      </c>
      <c r="Y159" s="9" t="str">
        <f t="shared" si="43"/>
        <v/>
      </c>
      <c r="Z159" s="10" t="str">
        <f t="shared" si="44"/>
        <v/>
      </c>
      <c r="AA159" s="10" t="str">
        <f t="shared" si="45"/>
        <v/>
      </c>
      <c r="AB159" s="10" t="str">
        <f t="shared" si="51"/>
        <v/>
      </c>
      <c r="AC159" s="17" t="str">
        <f t="shared" si="52"/>
        <v/>
      </c>
      <c r="AD159" s="18" t="str">
        <f t="shared" si="53"/>
        <v/>
      </c>
      <c r="AE159" s="18" t="str">
        <f t="shared" si="54"/>
        <v/>
      </c>
      <c r="AF159" s="18" t="str">
        <f t="shared" si="55"/>
        <v/>
      </c>
    </row>
    <row r="160" spans="1:32" ht="15.75">
      <c r="A160" s="13"/>
      <c r="B160" s="13"/>
      <c r="C160" s="13"/>
      <c r="D160" s="4"/>
      <c r="E160" s="13"/>
      <c r="F160" s="14"/>
      <c r="G160" s="15"/>
      <c r="H160" s="9" t="str">
        <f>IF(AND(ISBLANK(D160),ISBLANK(E160),ISBLANK(F160),ISBLANK(G160)),"",_xlfn.IFS(ISBLANK(D160),"No Calendar Reported",ISBLANK(G160),"No Grade Reported",D160="quarter",VLOOKUP(G160,'Grades '!$A$3:$B$62,2,FALSE),D160="semester",VLOOKUP(G160,'Grades '!$C$3:$D$62,2,FALSE),D160="us semester percentage",VLOOKUP(G160,'Grades '!$G$3:$H$102,2,FALSE),D160="us quarter percentage",VLOOKUP(G160,'Grades '!$E$3:$F$102,2,FALSE),D160="canadian quarter percentage",VLOOKUP(G160,'Grades '!$I$3:$J$102,2,FALSE),D160="canadian semester percentage",VLOOKUP(G160,'Grades '!$K$3:$L$102,2,FALSE)))</f>
        <v/>
      </c>
      <c r="I160" s="9" t="str">
        <f t="shared" si="57"/>
        <v/>
      </c>
      <c r="J160" s="10" t="str">
        <f t="shared" si="46"/>
        <v/>
      </c>
      <c r="K160" s="11" t="str">
        <f t="shared" si="59"/>
        <v/>
      </c>
      <c r="L160" s="11" t="str">
        <f t="shared" si="56"/>
        <v/>
      </c>
      <c r="M160" s="11" t="str">
        <f>IF($T159=0,SUM(I$2:I158),"")</f>
        <v/>
      </c>
      <c r="N160" s="11" t="str">
        <f>IF($T159=0,SUM(J$2:J160),"")</f>
        <v/>
      </c>
      <c r="O160" s="18" t="str">
        <f t="shared" si="41"/>
        <v/>
      </c>
      <c r="P160" s="29" t="str">
        <f>IF(OR(ISBLANK(B160),ISBLANK(C160)),"",VLOOKUP(B160&amp;C160,'Grades '!Q$2:R$285,2,FALSE))</f>
        <v/>
      </c>
      <c r="Q160" s="9" t="str">
        <f t="shared" si="47"/>
        <v/>
      </c>
      <c r="R160" s="9" t="str">
        <f t="shared" si="48"/>
        <v/>
      </c>
      <c r="S160" s="9" t="str">
        <f t="shared" si="49"/>
        <v/>
      </c>
      <c r="T160" s="16" t="str">
        <f t="shared" si="50"/>
        <v/>
      </c>
      <c r="U160" s="10" t="str">
        <f t="shared" si="42"/>
        <v/>
      </c>
      <c r="V160" s="10" t="str">
        <f>IF($T159=0,SUM(I$2:I158),IF(OR(E160="",I160="",I160="No Credits Listed"),"",IF($Q160&gt;1,"",SUMIF($P:$P,$P160,$I:$I))))</f>
        <v/>
      </c>
      <c r="W160" s="10" t="str">
        <f>IF($T159=0,SUM(J$2:J158),IF(OR(E160="",J160=""),"",IF($Q160&gt;1,"",SUMIF($P:$P,$P160,$J:$J))))</f>
        <v/>
      </c>
      <c r="X160" s="10" t="str">
        <f t="shared" si="58"/>
        <v/>
      </c>
      <c r="Y160" s="9" t="str">
        <f t="shared" si="43"/>
        <v/>
      </c>
      <c r="Z160" s="10" t="str">
        <f t="shared" si="44"/>
        <v/>
      </c>
      <c r="AA160" s="10" t="str">
        <f t="shared" si="45"/>
        <v/>
      </c>
      <c r="AB160" s="10" t="str">
        <f t="shared" si="51"/>
        <v/>
      </c>
      <c r="AC160" s="17" t="str">
        <f t="shared" si="52"/>
        <v/>
      </c>
      <c r="AD160" s="18" t="str">
        <f t="shared" si="53"/>
        <v/>
      </c>
      <c r="AE160" s="18" t="str">
        <f t="shared" si="54"/>
        <v/>
      </c>
      <c r="AF160" s="18" t="str">
        <f t="shared" si="55"/>
        <v/>
      </c>
    </row>
    <row r="161" spans="1:32" ht="15.75">
      <c r="A161" s="13"/>
      <c r="B161" s="13"/>
      <c r="C161" s="13"/>
      <c r="D161" s="4"/>
      <c r="E161" s="13"/>
      <c r="F161" s="14"/>
      <c r="G161" s="15"/>
      <c r="H161" s="9" t="str">
        <f>IF(AND(ISBLANK(D161),ISBLANK(E161),ISBLANK(F161),ISBLANK(G161)),"",_xlfn.IFS(ISBLANK(D161),"No Calendar Reported",ISBLANK(G161),"No Grade Reported",D161="quarter",VLOOKUP(G161,'Grades '!$A$3:$B$62,2,FALSE),D161="semester",VLOOKUP(G161,'Grades '!$C$3:$D$62,2,FALSE),D161="us semester percentage",VLOOKUP(G161,'Grades '!$G$3:$H$102,2,FALSE),D161="us quarter percentage",VLOOKUP(G161,'Grades '!$E$3:$F$102,2,FALSE),D161="canadian quarter percentage",VLOOKUP(G161,'Grades '!$I$3:$J$102,2,FALSE),D161="canadian semester percentage",VLOOKUP(G161,'Grades '!$K$3:$L$102,2,FALSE)))</f>
        <v/>
      </c>
      <c r="I161" s="9" t="str">
        <f t="shared" si="57"/>
        <v/>
      </c>
      <c r="J161" s="10" t="str">
        <f t="shared" si="46"/>
        <v/>
      </c>
      <c r="K161" s="11" t="str">
        <f t="shared" si="59"/>
        <v/>
      </c>
      <c r="L161" s="11" t="str">
        <f t="shared" si="56"/>
        <v/>
      </c>
      <c r="M161" s="11" t="str">
        <f>IF($T160=0,SUM(I$2:I159),"")</f>
        <v/>
      </c>
      <c r="N161" s="11" t="str">
        <f>IF($T160=0,SUM(J$2:J161),"")</f>
        <v/>
      </c>
      <c r="O161" s="18" t="str">
        <f t="shared" si="41"/>
        <v/>
      </c>
      <c r="P161" s="29" t="str">
        <f>IF(OR(ISBLANK(B161),ISBLANK(C161)),"",VLOOKUP(B161&amp;C161,'Grades '!Q$2:R$285,2,FALSE))</f>
        <v/>
      </c>
      <c r="Q161" s="9" t="str">
        <f t="shared" si="47"/>
        <v/>
      </c>
      <c r="R161" s="9" t="str">
        <f t="shared" si="48"/>
        <v/>
      </c>
      <c r="S161" s="9" t="str">
        <f t="shared" si="49"/>
        <v/>
      </c>
      <c r="T161" s="16" t="str">
        <f t="shared" si="50"/>
        <v/>
      </c>
      <c r="U161" s="10" t="str">
        <f t="shared" si="42"/>
        <v/>
      </c>
      <c r="V161" s="10" t="str">
        <f>IF($T160=0,SUM(I$2:I159),IF(OR(E161="",I161="",I161="No Credits Listed"),"",IF($Q161&gt;1,"",SUMIF($P:$P,$P161,$I:$I))))</f>
        <v/>
      </c>
      <c r="W161" s="10" t="str">
        <f>IF($T160=0,SUM(J$2:J159),IF(OR(E161="",J161=""),"",IF($Q161&gt;1,"",SUMIF($P:$P,$P161,$J:$J))))</f>
        <v/>
      </c>
      <c r="X161" s="10" t="str">
        <f t="shared" si="58"/>
        <v/>
      </c>
      <c r="Y161" s="9" t="str">
        <f t="shared" si="43"/>
        <v/>
      </c>
      <c r="Z161" s="10" t="str">
        <f t="shared" si="44"/>
        <v/>
      </c>
      <c r="AA161" s="10" t="str">
        <f t="shared" si="45"/>
        <v/>
      </c>
      <c r="AB161" s="10" t="str">
        <f t="shared" si="51"/>
        <v/>
      </c>
      <c r="AC161" s="17" t="str">
        <f t="shared" si="52"/>
        <v/>
      </c>
      <c r="AD161" s="18" t="str">
        <f t="shared" si="53"/>
        <v/>
      </c>
      <c r="AE161" s="18" t="str">
        <f t="shared" si="54"/>
        <v/>
      </c>
      <c r="AF161" s="18" t="str">
        <f t="shared" si="55"/>
        <v/>
      </c>
    </row>
    <row r="162" spans="1:32" ht="15.75">
      <c r="A162" s="13"/>
      <c r="B162" s="13"/>
      <c r="C162" s="13"/>
      <c r="D162" s="4"/>
      <c r="E162" s="13"/>
      <c r="F162" s="14"/>
      <c r="G162" s="15"/>
      <c r="H162" s="9" t="str">
        <f>IF(AND(ISBLANK(D162),ISBLANK(E162),ISBLANK(F162),ISBLANK(G162)),"",_xlfn.IFS(ISBLANK(D162),"No Calendar Reported",ISBLANK(G162),"No Grade Reported",D162="quarter",VLOOKUP(G162,'Grades '!$A$3:$B$62,2,FALSE),D162="semester",VLOOKUP(G162,'Grades '!$C$3:$D$62,2,FALSE),D162="us semester percentage",VLOOKUP(G162,'Grades '!$G$3:$H$102,2,FALSE),D162="us quarter percentage",VLOOKUP(G162,'Grades '!$E$3:$F$102,2,FALSE),D162="canadian quarter percentage",VLOOKUP(G162,'Grades '!$I$3:$J$102,2,FALSE),D162="canadian semester percentage",VLOOKUP(G162,'Grades '!$K$3:$L$102,2,FALSE)))</f>
        <v/>
      </c>
      <c r="I162" s="9" t="str">
        <f t="shared" si="57"/>
        <v/>
      </c>
      <c r="J162" s="10" t="str">
        <f t="shared" si="46"/>
        <v/>
      </c>
      <c r="K162" s="11" t="str">
        <f t="shared" si="59"/>
        <v/>
      </c>
      <c r="L162" s="11" t="str">
        <f t="shared" si="56"/>
        <v/>
      </c>
      <c r="M162" s="11" t="str">
        <f>IF($T161=0,SUM(I$2:I160),"")</f>
        <v/>
      </c>
      <c r="N162" s="11" t="str">
        <f>IF($T161=0,SUM(J$2:J162),"")</f>
        <v/>
      </c>
      <c r="O162" s="18" t="str">
        <f t="shared" si="41"/>
        <v/>
      </c>
      <c r="P162" s="29" t="str">
        <f>IF(OR(ISBLANK(B162),ISBLANK(C162)),"",VLOOKUP(B162&amp;C162,'Grades '!Q$2:R$285,2,FALSE))</f>
        <v/>
      </c>
      <c r="Q162" s="9" t="str">
        <f t="shared" si="47"/>
        <v/>
      </c>
      <c r="R162" s="9" t="str">
        <f t="shared" si="48"/>
        <v/>
      </c>
      <c r="S162" s="9" t="str">
        <f t="shared" si="49"/>
        <v/>
      </c>
      <c r="T162" s="16" t="str">
        <f t="shared" si="50"/>
        <v/>
      </c>
      <c r="U162" s="10" t="str">
        <f t="shared" si="42"/>
        <v/>
      </c>
      <c r="V162" s="10" t="str">
        <f>IF($T161=0,SUM(I$2:I160),IF(OR(E162="",I162="",I162="No Credits Listed"),"",IF($Q162&gt;1,"",SUMIF($P:$P,$P162,$I:$I))))</f>
        <v/>
      </c>
      <c r="W162" s="10" t="str">
        <f>IF($T161=0,SUM(J$2:J160),IF(OR(E162="",J162=""),"",IF($Q162&gt;1,"",SUMIF($P:$P,$P162,$J:$J))))</f>
        <v/>
      </c>
      <c r="X162" s="10" t="str">
        <f t="shared" si="58"/>
        <v/>
      </c>
      <c r="Y162" s="9" t="str">
        <f t="shared" si="43"/>
        <v/>
      </c>
      <c r="Z162" s="10" t="str">
        <f t="shared" si="44"/>
        <v/>
      </c>
      <c r="AA162" s="10" t="str">
        <f t="shared" si="45"/>
        <v/>
      </c>
      <c r="AB162" s="10" t="str">
        <f t="shared" si="51"/>
        <v/>
      </c>
      <c r="AC162" s="17" t="str">
        <f t="shared" si="52"/>
        <v/>
      </c>
      <c r="AD162" s="18" t="str">
        <f t="shared" si="53"/>
        <v/>
      </c>
      <c r="AE162" s="18" t="str">
        <f t="shared" si="54"/>
        <v/>
      </c>
      <c r="AF162" s="18" t="str">
        <f t="shared" si="55"/>
        <v/>
      </c>
    </row>
    <row r="163" spans="1:32" ht="15.75">
      <c r="A163" s="13"/>
      <c r="B163" s="13"/>
      <c r="C163" s="13"/>
      <c r="D163" s="4"/>
      <c r="E163" s="13"/>
      <c r="F163" s="14"/>
      <c r="G163" s="15"/>
      <c r="H163" s="9" t="str">
        <f>IF(AND(ISBLANK(D163),ISBLANK(E163),ISBLANK(F163),ISBLANK(G163)),"",_xlfn.IFS(ISBLANK(D163),"No Calendar Reported",ISBLANK(G163),"No Grade Reported",D163="quarter",VLOOKUP(G163,'Grades '!$A$3:$B$62,2,FALSE),D163="semester",VLOOKUP(G163,'Grades '!$C$3:$D$62,2,FALSE),D163="us semester percentage",VLOOKUP(G163,'Grades '!$G$3:$H$102,2,FALSE),D163="us quarter percentage",VLOOKUP(G163,'Grades '!$E$3:$F$102,2,FALSE),D163="canadian quarter percentage",VLOOKUP(G163,'Grades '!$I$3:$J$102,2,FALSE),D163="canadian semester percentage",VLOOKUP(G163,'Grades '!$K$3:$L$102,2,FALSE)))</f>
        <v/>
      </c>
      <c r="I163" s="9" t="str">
        <f t="shared" si="57"/>
        <v/>
      </c>
      <c r="J163" s="10" t="str">
        <f t="shared" si="46"/>
        <v/>
      </c>
      <c r="K163" s="11" t="str">
        <f t="shared" si="59"/>
        <v/>
      </c>
      <c r="L163" s="11" t="str">
        <f t="shared" si="56"/>
        <v/>
      </c>
      <c r="M163" s="11" t="str">
        <f>IF($T162=0,SUM(I$2:I161),"")</f>
        <v/>
      </c>
      <c r="N163" s="11" t="str">
        <f>IF($T162=0,SUM(J$2:J163),"")</f>
        <v/>
      </c>
      <c r="O163" s="18" t="str">
        <f t="shared" si="41"/>
        <v/>
      </c>
      <c r="P163" s="29" t="str">
        <f>IF(OR(ISBLANK(B163),ISBLANK(C163)),"",VLOOKUP(B163&amp;C163,'Grades '!Q$2:R$285,2,FALSE))</f>
        <v/>
      </c>
      <c r="Q163" s="9" t="str">
        <f t="shared" si="47"/>
        <v/>
      </c>
      <c r="R163" s="9" t="str">
        <f t="shared" si="48"/>
        <v/>
      </c>
      <c r="S163" s="9" t="str">
        <f t="shared" si="49"/>
        <v/>
      </c>
      <c r="T163" s="16" t="str">
        <f t="shared" si="50"/>
        <v/>
      </c>
      <c r="U163" s="10" t="str">
        <f t="shared" si="42"/>
        <v/>
      </c>
      <c r="V163" s="10" t="str">
        <f>IF($T162=0,SUM(I$2:I161),IF(OR(E163="",I163="",I163="No Credits Listed"),"",IF($Q163&gt;1,"",SUMIF($P:$P,$P163,$I:$I))))</f>
        <v/>
      </c>
      <c r="W163" s="10" t="str">
        <f>IF($T162=0,SUM(J$2:J161),IF(OR(E163="",J163=""),"",IF($Q163&gt;1,"",SUMIF($P:$P,$P163,$J:$J))))</f>
        <v/>
      </c>
      <c r="X163" s="10" t="str">
        <f t="shared" si="58"/>
        <v/>
      </c>
      <c r="Y163" s="9" t="str">
        <f t="shared" si="43"/>
        <v/>
      </c>
      <c r="Z163" s="10" t="str">
        <f t="shared" si="44"/>
        <v/>
      </c>
      <c r="AA163" s="10" t="str">
        <f t="shared" si="45"/>
        <v/>
      </c>
      <c r="AB163" s="10" t="str">
        <f t="shared" si="51"/>
        <v/>
      </c>
      <c r="AC163" s="17" t="str">
        <f t="shared" si="52"/>
        <v/>
      </c>
      <c r="AD163" s="18" t="str">
        <f t="shared" si="53"/>
        <v/>
      </c>
      <c r="AE163" s="18" t="str">
        <f t="shared" si="54"/>
        <v/>
      </c>
      <c r="AF163" s="18" t="str">
        <f t="shared" si="55"/>
        <v/>
      </c>
    </row>
    <row r="164" spans="1:32" ht="15.75">
      <c r="A164" s="13"/>
      <c r="B164" s="13"/>
      <c r="C164" s="13"/>
      <c r="D164" s="4"/>
      <c r="E164" s="13"/>
      <c r="F164" s="14"/>
      <c r="G164" s="15"/>
      <c r="H164" s="9" t="str">
        <f>IF(AND(ISBLANK(D164),ISBLANK(E164),ISBLANK(F164),ISBLANK(G164)),"",_xlfn.IFS(ISBLANK(D164),"No Calendar Reported",ISBLANK(G164),"No Grade Reported",D164="quarter",VLOOKUP(G164,'Grades '!$A$3:$B$62,2,FALSE),D164="semester",VLOOKUP(G164,'Grades '!$C$3:$D$62,2,FALSE),D164="us semester percentage",VLOOKUP(G164,'Grades '!$G$3:$H$102,2,FALSE),D164="us quarter percentage",VLOOKUP(G164,'Grades '!$E$3:$F$102,2,FALSE),D164="canadian quarter percentage",VLOOKUP(G164,'Grades '!$I$3:$J$102,2,FALSE),D164="canadian semester percentage",VLOOKUP(G164,'Grades '!$K$3:$L$102,2,FALSE)))</f>
        <v/>
      </c>
      <c r="I164" s="9" t="str">
        <f t="shared" si="57"/>
        <v/>
      </c>
      <c r="J164" s="10" t="str">
        <f t="shared" si="46"/>
        <v/>
      </c>
      <c r="K164" s="11" t="str">
        <f t="shared" si="59"/>
        <v/>
      </c>
      <c r="L164" s="11" t="str">
        <f t="shared" si="56"/>
        <v/>
      </c>
      <c r="M164" s="11" t="str">
        <f>IF($T163=0,SUM(I$2:I162),"")</f>
        <v/>
      </c>
      <c r="N164" s="11" t="str">
        <f>IF($T163=0,SUM(J$2:J164),"")</f>
        <v/>
      </c>
      <c r="O164" s="18" t="str">
        <f t="shared" si="41"/>
        <v/>
      </c>
      <c r="P164" s="29" t="str">
        <f>IF(OR(ISBLANK(B164),ISBLANK(C164)),"",VLOOKUP(B164&amp;C164,'Grades '!Q$2:R$285,2,FALSE))</f>
        <v/>
      </c>
      <c r="Q164" s="9" t="str">
        <f t="shared" si="47"/>
        <v/>
      </c>
      <c r="R164" s="9" t="str">
        <f t="shared" si="48"/>
        <v/>
      </c>
      <c r="S164" s="9" t="str">
        <f t="shared" si="49"/>
        <v/>
      </c>
      <c r="T164" s="16" t="str">
        <f t="shared" si="50"/>
        <v/>
      </c>
      <c r="U164" s="10" t="str">
        <f t="shared" si="42"/>
        <v/>
      </c>
      <c r="V164" s="10" t="str">
        <f>IF($T163=0,SUM(I$2:I162),IF(OR(E164="",I164="",I164="No Credits Listed"),"",IF($Q164&gt;1,"",SUMIF($P:$P,$P164,$I:$I))))</f>
        <v/>
      </c>
      <c r="W164" s="10" t="str">
        <f>IF($T163=0,SUM(J$2:J162),IF(OR(E164="",J164=""),"",IF($Q164&gt;1,"",SUMIF($P:$P,$P164,$J:$J))))</f>
        <v/>
      </c>
      <c r="X164" s="10" t="str">
        <f t="shared" si="58"/>
        <v/>
      </c>
      <c r="Y164" s="9" t="str">
        <f t="shared" si="43"/>
        <v/>
      </c>
      <c r="Z164" s="10" t="str">
        <f t="shared" si="44"/>
        <v/>
      </c>
      <c r="AA164" s="10" t="str">
        <f t="shared" si="45"/>
        <v/>
      </c>
      <c r="AB164" s="10" t="str">
        <f t="shared" si="51"/>
        <v/>
      </c>
      <c r="AC164" s="17" t="str">
        <f t="shared" si="52"/>
        <v/>
      </c>
      <c r="AD164" s="18" t="str">
        <f t="shared" si="53"/>
        <v/>
      </c>
      <c r="AE164" s="18" t="str">
        <f t="shared" si="54"/>
        <v/>
      </c>
      <c r="AF164" s="18" t="str">
        <f t="shared" si="55"/>
        <v/>
      </c>
    </row>
    <row r="165" spans="1:32" ht="15.75">
      <c r="A165" s="13"/>
      <c r="B165" s="13"/>
      <c r="C165" s="13"/>
      <c r="D165" s="4"/>
      <c r="E165" s="13"/>
      <c r="F165" s="14"/>
      <c r="G165" s="15"/>
      <c r="H165" s="9" t="str">
        <f>IF(AND(ISBLANK(D165),ISBLANK(E165),ISBLANK(F165),ISBLANK(G165)),"",_xlfn.IFS(ISBLANK(D165),"No Calendar Reported",ISBLANK(G165),"No Grade Reported",D165="quarter",VLOOKUP(G165,'Grades '!$A$3:$B$62,2,FALSE),D165="semester",VLOOKUP(G165,'Grades '!$C$3:$D$62,2,FALSE),D165="us semester percentage",VLOOKUP(G165,'Grades '!$G$3:$H$102,2,FALSE),D165="us quarter percentage",VLOOKUP(G165,'Grades '!$E$3:$F$102,2,FALSE),D165="canadian quarter percentage",VLOOKUP(G165,'Grades '!$I$3:$J$102,2,FALSE),D165="canadian semester percentage",VLOOKUP(G165,'Grades '!$K$3:$L$102,2,FALSE)))</f>
        <v/>
      </c>
      <c r="I165" s="9" t="str">
        <f t="shared" si="57"/>
        <v/>
      </c>
      <c r="J165" s="10" t="str">
        <f t="shared" si="46"/>
        <v/>
      </c>
      <c r="K165" s="11" t="str">
        <f t="shared" si="59"/>
        <v/>
      </c>
      <c r="L165" s="11" t="str">
        <f t="shared" si="56"/>
        <v/>
      </c>
      <c r="M165" s="11" t="str">
        <f>IF($T164=0,SUM(I$2:I163),"")</f>
        <v/>
      </c>
      <c r="N165" s="11" t="str">
        <f>IF($T164=0,SUM(J$2:J165),"")</f>
        <v/>
      </c>
      <c r="O165" s="18" t="str">
        <f t="shared" si="41"/>
        <v/>
      </c>
      <c r="P165" s="29" t="str">
        <f>IF(OR(ISBLANK(B165),ISBLANK(C165)),"",VLOOKUP(B165&amp;C165,'Grades '!Q$2:R$285,2,FALSE))</f>
        <v/>
      </c>
      <c r="Q165" s="9" t="str">
        <f t="shared" si="47"/>
        <v/>
      </c>
      <c r="R165" s="9" t="str">
        <f t="shared" si="48"/>
        <v/>
      </c>
      <c r="S165" s="9" t="str">
        <f t="shared" si="49"/>
        <v/>
      </c>
      <c r="T165" s="16" t="str">
        <f t="shared" si="50"/>
        <v/>
      </c>
      <c r="U165" s="10" t="str">
        <f t="shared" si="42"/>
        <v/>
      </c>
      <c r="V165" s="10" t="str">
        <f>IF($T164=0,SUM(I$2:I163),IF(OR(E165="",I165="",I165="No Credits Listed"),"",IF($Q165&gt;1,"",SUMIF($P:$P,$P165,$I:$I))))</f>
        <v/>
      </c>
      <c r="W165" s="10" t="str">
        <f>IF($T164=0,SUM(J$2:J163),IF(OR(E165="",J165=""),"",IF($Q165&gt;1,"",SUMIF($P:$P,$P165,$J:$J))))</f>
        <v/>
      </c>
      <c r="X165" s="10" t="str">
        <f t="shared" si="58"/>
        <v/>
      </c>
      <c r="Y165" s="9" t="str">
        <f t="shared" si="43"/>
        <v/>
      </c>
      <c r="Z165" s="10" t="str">
        <f t="shared" si="44"/>
        <v/>
      </c>
      <c r="AA165" s="10" t="str">
        <f t="shared" si="45"/>
        <v/>
      </c>
      <c r="AB165" s="10" t="str">
        <f t="shared" si="51"/>
        <v/>
      </c>
      <c r="AC165" s="17" t="str">
        <f t="shared" si="52"/>
        <v/>
      </c>
      <c r="AD165" s="18" t="str">
        <f t="shared" si="53"/>
        <v/>
      </c>
      <c r="AE165" s="18" t="str">
        <f t="shared" si="54"/>
        <v/>
      </c>
      <c r="AF165" s="18" t="str">
        <f t="shared" si="55"/>
        <v/>
      </c>
    </row>
    <row r="166" spans="1:32" ht="15.75">
      <c r="A166" s="13"/>
      <c r="B166" s="13"/>
      <c r="C166" s="13"/>
      <c r="D166" s="4"/>
      <c r="E166" s="13"/>
      <c r="F166" s="14"/>
      <c r="G166" s="15"/>
      <c r="H166" s="9" t="str">
        <f>IF(AND(ISBLANK(D166),ISBLANK(E166),ISBLANK(F166),ISBLANK(G166)),"",_xlfn.IFS(ISBLANK(D166),"No Calendar Reported",ISBLANK(G166),"No Grade Reported",D166="quarter",VLOOKUP(G166,'Grades '!$A$3:$B$62,2,FALSE),D166="semester",VLOOKUP(G166,'Grades '!$C$3:$D$62,2,FALSE),D166="us semester percentage",VLOOKUP(G166,'Grades '!$G$3:$H$102,2,FALSE),D166="us quarter percentage",VLOOKUP(G166,'Grades '!$E$3:$F$102,2,FALSE),D166="canadian quarter percentage",VLOOKUP(G166,'Grades '!$I$3:$J$102,2,FALSE),D166="canadian semester percentage",VLOOKUP(G166,'Grades '!$K$3:$L$102,2,FALSE)))</f>
        <v/>
      </c>
      <c r="I166" s="9" t="str">
        <f t="shared" si="57"/>
        <v/>
      </c>
      <c r="J166" s="10" t="str">
        <f t="shared" si="46"/>
        <v/>
      </c>
      <c r="K166" s="11" t="str">
        <f t="shared" si="59"/>
        <v/>
      </c>
      <c r="L166" s="11" t="str">
        <f t="shared" si="56"/>
        <v/>
      </c>
      <c r="M166" s="11" t="str">
        <f>IF($T165=0,SUM(I$2:I164),"")</f>
        <v/>
      </c>
      <c r="N166" s="11" t="str">
        <f>IF($T165=0,SUM(J$2:J166),"")</f>
        <v/>
      </c>
      <c r="O166" s="18" t="str">
        <f t="shared" si="41"/>
        <v/>
      </c>
      <c r="P166" s="29" t="str">
        <f>IF(OR(ISBLANK(B166),ISBLANK(C166)),"",VLOOKUP(B166&amp;C166,'Grades '!Q$2:R$285,2,FALSE))</f>
        <v/>
      </c>
      <c r="Q166" s="9" t="str">
        <f t="shared" si="47"/>
        <v/>
      </c>
      <c r="R166" s="9" t="str">
        <f t="shared" si="48"/>
        <v/>
      </c>
      <c r="S166" s="9" t="str">
        <f t="shared" si="49"/>
        <v/>
      </c>
      <c r="T166" s="16" t="str">
        <f t="shared" si="50"/>
        <v/>
      </c>
      <c r="U166" s="10" t="str">
        <f t="shared" si="42"/>
        <v/>
      </c>
      <c r="V166" s="10" t="str">
        <f>IF($T165=0,SUM(I$2:I164),IF(OR(E166="",I166="",I166="No Credits Listed"),"",IF($Q166&gt;1,"",SUMIF($P:$P,$P166,$I:$I))))</f>
        <v/>
      </c>
      <c r="W166" s="10" t="str">
        <f>IF($T165=0,SUM(J$2:J164),IF(OR(E166="",J166=""),"",IF($Q166&gt;1,"",SUMIF($P:$P,$P166,$J:$J))))</f>
        <v/>
      </c>
      <c r="X166" s="10" t="str">
        <f t="shared" si="58"/>
        <v/>
      </c>
      <c r="Y166" s="9" t="str">
        <f t="shared" si="43"/>
        <v/>
      </c>
      <c r="Z166" s="10" t="str">
        <f t="shared" si="44"/>
        <v/>
      </c>
      <c r="AA166" s="10" t="str">
        <f t="shared" si="45"/>
        <v/>
      </c>
      <c r="AB166" s="10" t="str">
        <f t="shared" si="51"/>
        <v/>
      </c>
      <c r="AC166" s="17" t="str">
        <f t="shared" si="52"/>
        <v/>
      </c>
      <c r="AD166" s="18" t="str">
        <f t="shared" si="53"/>
        <v/>
      </c>
      <c r="AE166" s="18" t="str">
        <f t="shared" si="54"/>
        <v/>
      </c>
      <c r="AF166" s="18" t="str">
        <f t="shared" si="55"/>
        <v/>
      </c>
    </row>
    <row r="167" spans="1:32" ht="15.75">
      <c r="A167" s="13"/>
      <c r="B167" s="13"/>
      <c r="C167" s="13"/>
      <c r="D167" s="4"/>
      <c r="E167" s="13"/>
      <c r="F167" s="14"/>
      <c r="G167" s="15"/>
      <c r="H167" s="9" t="str">
        <f>IF(AND(ISBLANK(D167),ISBLANK(E167),ISBLANK(F167),ISBLANK(G167)),"",_xlfn.IFS(ISBLANK(D167),"No Calendar Reported",ISBLANK(G167),"No Grade Reported",D167="quarter",VLOOKUP(G167,'Grades '!$A$3:$B$62,2,FALSE),D167="semester",VLOOKUP(G167,'Grades '!$C$3:$D$62,2,FALSE),D167="us semester percentage",VLOOKUP(G167,'Grades '!$G$3:$H$102,2,FALSE),D167="us quarter percentage",VLOOKUP(G167,'Grades '!$E$3:$F$102,2,FALSE),D167="canadian quarter percentage",VLOOKUP(G167,'Grades '!$I$3:$J$102,2,FALSE),D167="canadian semester percentage",VLOOKUP(G167,'Grades '!$K$3:$L$102,2,FALSE)))</f>
        <v/>
      </c>
      <c r="I167" s="9" t="str">
        <f t="shared" si="57"/>
        <v/>
      </c>
      <c r="J167" s="10" t="str">
        <f t="shared" si="46"/>
        <v/>
      </c>
      <c r="K167" s="11" t="str">
        <f t="shared" si="59"/>
        <v/>
      </c>
      <c r="L167" s="11" t="str">
        <f t="shared" si="56"/>
        <v/>
      </c>
      <c r="M167" s="11" t="str">
        <f>IF($T166=0,SUM(I$2:I165),"")</f>
        <v/>
      </c>
      <c r="N167" s="11" t="str">
        <f>IF($T166=0,SUM(J$2:J167),"")</f>
        <v/>
      </c>
      <c r="O167" s="18" t="str">
        <f t="shared" si="41"/>
        <v/>
      </c>
      <c r="P167" s="29" t="str">
        <f>IF(OR(ISBLANK(B167),ISBLANK(C167)),"",VLOOKUP(B167&amp;C167,'Grades '!Q$2:R$285,2,FALSE))</f>
        <v/>
      </c>
      <c r="Q167" s="9" t="str">
        <f t="shared" si="47"/>
        <v/>
      </c>
      <c r="R167" s="9" t="str">
        <f t="shared" si="48"/>
        <v/>
      </c>
      <c r="S167" s="9" t="str">
        <f t="shared" si="49"/>
        <v/>
      </c>
      <c r="T167" s="16" t="str">
        <f t="shared" si="50"/>
        <v/>
      </c>
      <c r="U167" s="10" t="str">
        <f t="shared" si="42"/>
        <v/>
      </c>
      <c r="V167" s="10" t="str">
        <f>IF($T166=0,SUM(I$2:I165),IF(OR(E167="",I167="",I167="No Credits Listed"),"",IF($Q167&gt;1,"",SUMIF($P:$P,$P167,$I:$I))))</f>
        <v/>
      </c>
      <c r="W167" s="10" t="str">
        <f>IF($T166=0,SUM(J$2:J165),IF(OR(E167="",J167=""),"",IF($Q167&gt;1,"",SUMIF($P:$P,$P167,$J:$J))))</f>
        <v/>
      </c>
      <c r="X167" s="10" t="str">
        <f t="shared" si="58"/>
        <v/>
      </c>
      <c r="Y167" s="9" t="str">
        <f t="shared" si="43"/>
        <v/>
      </c>
      <c r="Z167" s="10" t="str">
        <f t="shared" si="44"/>
        <v/>
      </c>
      <c r="AA167" s="10" t="str">
        <f t="shared" si="45"/>
        <v/>
      </c>
      <c r="AB167" s="10" t="str">
        <f t="shared" si="51"/>
        <v/>
      </c>
      <c r="AC167" s="17" t="str">
        <f t="shared" si="52"/>
        <v/>
      </c>
      <c r="AD167" s="18" t="str">
        <f t="shared" si="53"/>
        <v/>
      </c>
      <c r="AE167" s="18" t="str">
        <f t="shared" si="54"/>
        <v/>
      </c>
      <c r="AF167" s="18" t="str">
        <f t="shared" si="55"/>
        <v/>
      </c>
    </row>
    <row r="168" spans="1:32" ht="15.75">
      <c r="A168" s="13"/>
      <c r="B168" s="13"/>
      <c r="C168" s="13"/>
      <c r="D168" s="4"/>
      <c r="E168" s="13"/>
      <c r="F168" s="14"/>
      <c r="G168" s="15"/>
      <c r="H168" s="9" t="str">
        <f>IF(AND(ISBLANK(D168),ISBLANK(E168),ISBLANK(F168),ISBLANK(G168)),"",_xlfn.IFS(ISBLANK(D168),"No Calendar Reported",ISBLANK(G168),"No Grade Reported",D168="quarter",VLOOKUP(G168,'Grades '!$A$3:$B$62,2,FALSE),D168="semester",VLOOKUP(G168,'Grades '!$C$3:$D$62,2,FALSE),D168="us semester percentage",VLOOKUP(G168,'Grades '!$G$3:$H$102,2,FALSE),D168="us quarter percentage",VLOOKUP(G168,'Grades '!$E$3:$F$102,2,FALSE),D168="canadian quarter percentage",VLOOKUP(G168,'Grades '!$I$3:$J$102,2,FALSE),D168="canadian semester percentage",VLOOKUP(G168,'Grades '!$K$3:$L$102,2,FALSE)))</f>
        <v/>
      </c>
      <c r="I168" s="9" t="str">
        <f t="shared" si="57"/>
        <v/>
      </c>
      <c r="J168" s="10" t="str">
        <f t="shared" si="46"/>
        <v/>
      </c>
      <c r="K168" s="11" t="str">
        <f t="shared" si="59"/>
        <v/>
      </c>
      <c r="L168" s="11" t="str">
        <f t="shared" si="56"/>
        <v/>
      </c>
      <c r="M168" s="11" t="str">
        <f>IF($T167=0,SUM(I$2:I166),"")</f>
        <v/>
      </c>
      <c r="N168" s="11" t="str">
        <f>IF($T167=0,SUM(J$2:J168),"")</f>
        <v/>
      </c>
      <c r="O168" s="18" t="str">
        <f t="shared" si="41"/>
        <v/>
      </c>
      <c r="P168" s="29" t="str">
        <f>IF(OR(ISBLANK(B168),ISBLANK(C168)),"",VLOOKUP(B168&amp;C168,'Grades '!Q$2:R$285,2,FALSE))</f>
        <v/>
      </c>
      <c r="Q168" s="9" t="str">
        <f t="shared" si="47"/>
        <v/>
      </c>
      <c r="R168" s="9" t="str">
        <f t="shared" si="48"/>
        <v/>
      </c>
      <c r="S168" s="9" t="str">
        <f t="shared" si="49"/>
        <v/>
      </c>
      <c r="T168" s="16" t="str">
        <f t="shared" si="50"/>
        <v/>
      </c>
      <c r="U168" s="10" t="str">
        <f t="shared" si="42"/>
        <v/>
      </c>
      <c r="V168" s="10" t="str">
        <f>IF($T167=0,SUM(I$2:I166),IF(OR(E168="",I168="",I168="No Credits Listed"),"",IF($Q168&gt;1,"",SUMIF($P:$P,$P168,$I:$I))))</f>
        <v/>
      </c>
      <c r="W168" s="10" t="str">
        <f>IF($T167=0,SUM(J$2:J166),IF(OR(E168="",J168=""),"",IF($Q168&gt;1,"",SUMIF($P:$P,$P168,$J:$J))))</f>
        <v/>
      </c>
      <c r="X168" s="10" t="str">
        <f t="shared" si="58"/>
        <v/>
      </c>
      <c r="Y168" s="9" t="str">
        <f t="shared" si="43"/>
        <v/>
      </c>
      <c r="Z168" s="10" t="str">
        <f t="shared" si="44"/>
        <v/>
      </c>
      <c r="AA168" s="10" t="str">
        <f t="shared" si="45"/>
        <v/>
      </c>
      <c r="AB168" s="10" t="str">
        <f t="shared" si="51"/>
        <v/>
      </c>
      <c r="AC168" s="17" t="str">
        <f t="shared" si="52"/>
        <v/>
      </c>
      <c r="AD168" s="18" t="str">
        <f t="shared" si="53"/>
        <v/>
      </c>
      <c r="AE168" s="18" t="str">
        <f t="shared" si="54"/>
        <v/>
      </c>
      <c r="AF168" s="18" t="str">
        <f t="shared" si="55"/>
        <v/>
      </c>
    </row>
    <row r="169" spans="1:32" ht="15.75">
      <c r="A169" s="13"/>
      <c r="B169" s="13"/>
      <c r="C169" s="13"/>
      <c r="D169" s="4"/>
      <c r="E169" s="13"/>
      <c r="F169" s="14"/>
      <c r="G169" s="15"/>
      <c r="H169" s="9" t="str">
        <f>IF(AND(ISBLANK(D169),ISBLANK(E169),ISBLANK(F169),ISBLANK(G169)),"",_xlfn.IFS(ISBLANK(D169),"No Calendar Reported",ISBLANK(G169),"No Grade Reported",D169="quarter",VLOOKUP(G169,'Grades '!$A$3:$B$62,2,FALSE),D169="semester",VLOOKUP(G169,'Grades '!$C$3:$D$62,2,FALSE),D169="us semester percentage",VLOOKUP(G169,'Grades '!$G$3:$H$102,2,FALSE),D169="us quarter percentage",VLOOKUP(G169,'Grades '!$E$3:$F$102,2,FALSE),D169="canadian quarter percentage",VLOOKUP(G169,'Grades '!$I$3:$J$102,2,FALSE),D169="canadian semester percentage",VLOOKUP(G169,'Grades '!$K$3:$L$102,2,FALSE)))</f>
        <v/>
      </c>
      <c r="I169" s="9" t="str">
        <f t="shared" si="57"/>
        <v/>
      </c>
      <c r="J169" s="10" t="str">
        <f t="shared" si="46"/>
        <v/>
      </c>
      <c r="K169" s="11" t="str">
        <f t="shared" si="59"/>
        <v/>
      </c>
      <c r="L169" s="11" t="str">
        <f t="shared" si="56"/>
        <v/>
      </c>
      <c r="M169" s="11" t="str">
        <f>IF($T168=0,SUM(I$2:I167),"")</f>
        <v/>
      </c>
      <c r="N169" s="11" t="str">
        <f>IF($T168=0,SUM(J$2:J169),"")</f>
        <v/>
      </c>
      <c r="O169" s="18" t="str">
        <f t="shared" si="41"/>
        <v/>
      </c>
      <c r="P169" s="29" t="str">
        <f>IF(OR(ISBLANK(B169),ISBLANK(C169)),"",VLOOKUP(B169&amp;C169,'Grades '!Q$2:R$285,2,FALSE))</f>
        <v/>
      </c>
      <c r="Q169" s="9" t="str">
        <f t="shared" si="47"/>
        <v/>
      </c>
      <c r="R169" s="9" t="str">
        <f t="shared" si="48"/>
        <v/>
      </c>
      <c r="S169" s="9" t="str">
        <f t="shared" si="49"/>
        <v/>
      </c>
      <c r="T169" s="16" t="str">
        <f t="shared" si="50"/>
        <v/>
      </c>
      <c r="U169" s="10" t="str">
        <f t="shared" si="42"/>
        <v/>
      </c>
      <c r="V169" s="10" t="str">
        <f>IF($T168=0,SUM(I$2:I167),IF(OR(E169="",I169="",I169="No Credits Listed"),"",IF($Q169&gt;1,"",SUMIF($P:$P,$P169,$I:$I))))</f>
        <v/>
      </c>
      <c r="W169" s="10" t="str">
        <f>IF($T168=0,SUM(J$2:J167),IF(OR(E169="",J169=""),"",IF($Q169&gt;1,"",SUMIF($P:$P,$P169,$J:$J))))</f>
        <v/>
      </c>
      <c r="X169" s="10" t="str">
        <f t="shared" si="58"/>
        <v/>
      </c>
      <c r="Y169" s="9" t="str">
        <f t="shared" si="43"/>
        <v/>
      </c>
      <c r="Z169" s="10" t="str">
        <f t="shared" si="44"/>
        <v/>
      </c>
      <c r="AA169" s="10" t="str">
        <f t="shared" si="45"/>
        <v/>
      </c>
      <c r="AB169" s="10" t="str">
        <f t="shared" si="51"/>
        <v/>
      </c>
      <c r="AC169" s="17" t="str">
        <f t="shared" si="52"/>
        <v/>
      </c>
      <c r="AD169" s="18" t="str">
        <f t="shared" si="53"/>
        <v/>
      </c>
      <c r="AE169" s="18" t="str">
        <f t="shared" si="54"/>
        <v/>
      </c>
      <c r="AF169" s="18" t="str">
        <f t="shared" si="55"/>
        <v/>
      </c>
    </row>
    <row r="170" spans="1:32" ht="15.75">
      <c r="A170" s="13"/>
      <c r="B170" s="13"/>
      <c r="C170" s="13"/>
      <c r="D170" s="4"/>
      <c r="E170" s="13"/>
      <c r="F170" s="14"/>
      <c r="G170" s="15"/>
      <c r="H170" s="9" t="str">
        <f>IF(AND(ISBLANK(D170),ISBLANK(E170),ISBLANK(F170),ISBLANK(G170)),"",_xlfn.IFS(ISBLANK(D170),"No Calendar Reported",ISBLANK(G170),"No Grade Reported",D170="quarter",VLOOKUP(G170,'Grades '!$A$3:$B$62,2,FALSE),D170="semester",VLOOKUP(G170,'Grades '!$C$3:$D$62,2,FALSE),D170="us semester percentage",VLOOKUP(G170,'Grades '!$G$3:$H$102,2,FALSE),D170="us quarter percentage",VLOOKUP(G170,'Grades '!$E$3:$F$102,2,FALSE),D170="canadian quarter percentage",VLOOKUP(G170,'Grades '!$I$3:$J$102,2,FALSE),D170="canadian semester percentage",VLOOKUP(G170,'Grades '!$K$3:$L$102,2,FALSE)))</f>
        <v/>
      </c>
      <c r="I170" s="9" t="str">
        <f t="shared" si="57"/>
        <v/>
      </c>
      <c r="J170" s="10" t="str">
        <f t="shared" si="46"/>
        <v/>
      </c>
      <c r="K170" s="11" t="str">
        <f t="shared" si="59"/>
        <v/>
      </c>
      <c r="L170" s="11" t="str">
        <f t="shared" si="56"/>
        <v/>
      </c>
      <c r="M170" s="11" t="str">
        <f>IF($T169=0,SUM(I$2:I168),"")</f>
        <v/>
      </c>
      <c r="N170" s="11" t="str">
        <f>IF($T169=0,SUM(J$2:J170),"")</f>
        <v/>
      </c>
      <c r="O170" s="18" t="str">
        <f t="shared" si="41"/>
        <v/>
      </c>
      <c r="P170" s="29" t="str">
        <f>IF(OR(ISBLANK(B170),ISBLANK(C170)),"",VLOOKUP(B170&amp;C170,'Grades '!Q$2:R$285,2,FALSE))</f>
        <v/>
      </c>
      <c r="Q170" s="9" t="str">
        <f t="shared" si="47"/>
        <v/>
      </c>
      <c r="R170" s="9" t="str">
        <f t="shared" si="48"/>
        <v/>
      </c>
      <c r="S170" s="9" t="str">
        <f t="shared" si="49"/>
        <v/>
      </c>
      <c r="T170" s="16" t="str">
        <f t="shared" si="50"/>
        <v/>
      </c>
      <c r="U170" s="10" t="str">
        <f t="shared" si="42"/>
        <v/>
      </c>
      <c r="V170" s="10" t="str">
        <f>IF($T169=0,SUM(I$2:I168),IF(OR(E170="",I170="",I170="No Credits Listed"),"",IF($Q170&gt;1,"",SUMIF($P:$P,$P170,$I:$I))))</f>
        <v/>
      </c>
      <c r="W170" s="10" t="str">
        <f>IF($T169=0,SUM(J$2:J168),IF(OR(E170="",J170=""),"",IF($Q170&gt;1,"",SUMIF($P:$P,$P170,$J:$J))))</f>
        <v/>
      </c>
      <c r="X170" s="10" t="str">
        <f t="shared" si="58"/>
        <v/>
      </c>
      <c r="Y170" s="9" t="str">
        <f t="shared" si="43"/>
        <v/>
      </c>
      <c r="Z170" s="10" t="str">
        <f t="shared" si="44"/>
        <v/>
      </c>
      <c r="AA170" s="10" t="str">
        <f t="shared" si="45"/>
        <v/>
      </c>
      <c r="AB170" s="10" t="str">
        <f t="shared" si="51"/>
        <v/>
      </c>
      <c r="AC170" s="17" t="str">
        <f t="shared" si="52"/>
        <v/>
      </c>
      <c r="AD170" s="18" t="str">
        <f t="shared" si="53"/>
        <v/>
      </c>
      <c r="AE170" s="18" t="str">
        <f t="shared" si="54"/>
        <v/>
      </c>
      <c r="AF170" s="18" t="str">
        <f t="shared" si="55"/>
        <v/>
      </c>
    </row>
    <row r="171" spans="1:32" ht="15.75">
      <c r="A171" s="13"/>
      <c r="B171" s="13"/>
      <c r="C171" s="13"/>
      <c r="D171" s="4"/>
      <c r="E171" s="13"/>
      <c r="F171" s="14"/>
      <c r="G171" s="15"/>
      <c r="H171" s="9" t="str">
        <f>IF(AND(ISBLANK(D171),ISBLANK(E171),ISBLANK(F171),ISBLANK(G171)),"",_xlfn.IFS(ISBLANK(D171),"No Calendar Reported",ISBLANK(G171),"No Grade Reported",D171="quarter",VLOOKUP(G171,'Grades '!$A$3:$B$62,2,FALSE),D171="semester",VLOOKUP(G171,'Grades '!$C$3:$D$62,2,FALSE),D171="us semester percentage",VLOOKUP(G171,'Grades '!$G$3:$H$102,2,FALSE),D171="us quarter percentage",VLOOKUP(G171,'Grades '!$E$3:$F$102,2,FALSE),D171="canadian quarter percentage",VLOOKUP(G171,'Grades '!$I$3:$J$102,2,FALSE),D171="canadian semester percentage",VLOOKUP(G171,'Grades '!$K$3:$L$102,2,FALSE)))</f>
        <v/>
      </c>
      <c r="I171" s="9" t="str">
        <f t="shared" si="57"/>
        <v/>
      </c>
      <c r="J171" s="10" t="str">
        <f t="shared" si="46"/>
        <v/>
      </c>
      <c r="K171" s="11" t="str">
        <f t="shared" si="59"/>
        <v/>
      </c>
      <c r="L171" s="11" t="str">
        <f t="shared" si="56"/>
        <v/>
      </c>
      <c r="M171" s="11" t="str">
        <f>IF($T170=0,SUM(I$2:I169),"")</f>
        <v/>
      </c>
      <c r="N171" s="11" t="str">
        <f>IF($T170=0,SUM(J$2:J171),"")</f>
        <v/>
      </c>
      <c r="O171" s="18" t="str">
        <f t="shared" si="41"/>
        <v/>
      </c>
      <c r="P171" s="29" t="str">
        <f>IF(OR(ISBLANK(B171),ISBLANK(C171)),"",VLOOKUP(B171&amp;C171,'Grades '!Q$2:R$285,2,FALSE))</f>
        <v/>
      </c>
      <c r="Q171" s="9" t="str">
        <f t="shared" si="47"/>
        <v/>
      </c>
      <c r="R171" s="9" t="str">
        <f t="shared" si="48"/>
        <v/>
      </c>
      <c r="S171" s="9" t="str">
        <f t="shared" si="49"/>
        <v/>
      </c>
      <c r="T171" s="16" t="str">
        <f t="shared" si="50"/>
        <v/>
      </c>
      <c r="U171" s="10" t="str">
        <f t="shared" si="42"/>
        <v/>
      </c>
      <c r="V171" s="10" t="str">
        <f>IF($T170=0,SUM(I$2:I169),IF(OR(E171="",I171="",I171="No Credits Listed"),"",IF($Q171&gt;1,"",SUMIF($P:$P,$P171,$I:$I))))</f>
        <v/>
      </c>
      <c r="W171" s="10" t="str">
        <f>IF($T170=0,SUM(J$2:J169),IF(OR(E171="",J171=""),"",IF($Q171&gt;1,"",SUMIF($P:$P,$P171,$J:$J))))</f>
        <v/>
      </c>
      <c r="X171" s="10" t="str">
        <f t="shared" si="58"/>
        <v/>
      </c>
      <c r="Y171" s="9" t="str">
        <f t="shared" si="43"/>
        <v/>
      </c>
      <c r="Z171" s="10" t="str">
        <f t="shared" si="44"/>
        <v/>
      </c>
      <c r="AA171" s="10" t="str">
        <f t="shared" si="45"/>
        <v/>
      </c>
      <c r="AB171" s="10" t="str">
        <f t="shared" si="51"/>
        <v/>
      </c>
      <c r="AC171" s="17" t="str">
        <f t="shared" si="52"/>
        <v/>
      </c>
      <c r="AD171" s="18" t="str">
        <f t="shared" si="53"/>
        <v/>
      </c>
      <c r="AE171" s="18" t="str">
        <f t="shared" si="54"/>
        <v/>
      </c>
      <c r="AF171" s="18" t="str">
        <f t="shared" si="55"/>
        <v/>
      </c>
    </row>
    <row r="172" spans="1:32" ht="15.75">
      <c r="A172" s="13"/>
      <c r="B172" s="13"/>
      <c r="C172" s="13"/>
      <c r="D172" s="4"/>
      <c r="E172" s="13"/>
      <c r="F172" s="14"/>
      <c r="G172" s="15"/>
      <c r="H172" s="9" t="str">
        <f>IF(AND(ISBLANK(D172),ISBLANK(E172),ISBLANK(F172),ISBLANK(G172)),"",_xlfn.IFS(ISBLANK(D172),"No Calendar Reported",ISBLANK(G172),"No Grade Reported",D172="quarter",VLOOKUP(G172,'Grades '!$A$3:$B$62,2,FALSE),D172="semester",VLOOKUP(G172,'Grades '!$C$3:$D$62,2,FALSE),D172="us semester percentage",VLOOKUP(G172,'Grades '!$G$3:$H$102,2,FALSE),D172="us quarter percentage",VLOOKUP(G172,'Grades '!$E$3:$F$102,2,FALSE),D172="canadian quarter percentage",VLOOKUP(G172,'Grades '!$I$3:$J$102,2,FALSE),D172="canadian semester percentage",VLOOKUP(G172,'Grades '!$K$3:$L$102,2,FALSE)))</f>
        <v/>
      </c>
      <c r="I172" s="9" t="str">
        <f t="shared" si="57"/>
        <v/>
      </c>
      <c r="J172" s="10" t="str">
        <f t="shared" si="46"/>
        <v/>
      </c>
      <c r="K172" s="11" t="str">
        <f t="shared" si="59"/>
        <v/>
      </c>
      <c r="L172" s="11" t="str">
        <f t="shared" si="56"/>
        <v/>
      </c>
      <c r="M172" s="11" t="str">
        <f>IF($T171=0,SUM(I$2:I170),"")</f>
        <v/>
      </c>
      <c r="N172" s="11" t="str">
        <f>IF($T171=0,SUM(J$2:J172),"")</f>
        <v/>
      </c>
      <c r="O172" s="18" t="str">
        <f t="shared" si="41"/>
        <v/>
      </c>
      <c r="P172" s="29" t="str">
        <f>IF(OR(ISBLANK(B172),ISBLANK(C172)),"",VLOOKUP(B172&amp;C172,'Grades '!Q$2:R$285,2,FALSE))</f>
        <v/>
      </c>
      <c r="Q172" s="9" t="str">
        <f t="shared" si="47"/>
        <v/>
      </c>
      <c r="R172" s="9" t="str">
        <f t="shared" si="48"/>
        <v/>
      </c>
      <c r="S172" s="9" t="str">
        <f t="shared" si="49"/>
        <v/>
      </c>
      <c r="T172" s="16" t="str">
        <f t="shared" si="50"/>
        <v/>
      </c>
      <c r="U172" s="10" t="str">
        <f t="shared" si="42"/>
        <v/>
      </c>
      <c r="V172" s="10" t="str">
        <f>IF($T171=0,SUM(I$2:I170),IF(OR(E172="",I172="",I172="No Credits Listed"),"",IF($Q172&gt;1,"",SUMIF($P:$P,$P172,$I:$I))))</f>
        <v/>
      </c>
      <c r="W172" s="10" t="str">
        <f>IF($T171=0,SUM(J$2:J170),IF(OR(E172="",J172=""),"",IF($Q172&gt;1,"",SUMIF($P:$P,$P172,$J:$J))))</f>
        <v/>
      </c>
      <c r="X172" s="10" t="str">
        <f t="shared" si="58"/>
        <v/>
      </c>
      <c r="Y172" s="9" t="str">
        <f t="shared" si="43"/>
        <v/>
      </c>
      <c r="Z172" s="10" t="str">
        <f t="shared" si="44"/>
        <v/>
      </c>
      <c r="AA172" s="10" t="str">
        <f t="shared" si="45"/>
        <v/>
      </c>
      <c r="AB172" s="10" t="str">
        <f t="shared" si="51"/>
        <v/>
      </c>
      <c r="AC172" s="17" t="str">
        <f t="shared" si="52"/>
        <v/>
      </c>
      <c r="AD172" s="18" t="str">
        <f t="shared" si="53"/>
        <v/>
      </c>
      <c r="AE172" s="18" t="str">
        <f t="shared" si="54"/>
        <v/>
      </c>
      <c r="AF172" s="18" t="str">
        <f t="shared" si="55"/>
        <v/>
      </c>
    </row>
    <row r="173" spans="1:32" ht="15.75">
      <c r="A173" s="13"/>
      <c r="B173" s="13"/>
      <c r="C173" s="13"/>
      <c r="D173" s="4"/>
      <c r="E173" s="13"/>
      <c r="F173" s="14"/>
      <c r="G173" s="15"/>
      <c r="H173" s="9" t="str">
        <f>IF(AND(ISBLANK(D173),ISBLANK(E173),ISBLANK(F173),ISBLANK(G173)),"",_xlfn.IFS(ISBLANK(D173),"No Calendar Reported",ISBLANK(G173),"No Grade Reported",D173="quarter",VLOOKUP(G173,'Grades '!$A$3:$B$62,2,FALSE),D173="semester",VLOOKUP(G173,'Grades '!$C$3:$D$62,2,FALSE),D173="us semester percentage",VLOOKUP(G173,'Grades '!$G$3:$H$102,2,FALSE),D173="us quarter percentage",VLOOKUP(G173,'Grades '!$E$3:$F$102,2,FALSE),D173="canadian quarter percentage",VLOOKUP(G173,'Grades '!$I$3:$J$102,2,FALSE),D173="canadian semester percentage",VLOOKUP(G173,'Grades '!$K$3:$L$102,2,FALSE)))</f>
        <v/>
      </c>
      <c r="I173" s="9" t="str">
        <f t="shared" si="57"/>
        <v/>
      </c>
      <c r="J173" s="10" t="str">
        <f t="shared" si="46"/>
        <v/>
      </c>
      <c r="K173" s="11" t="str">
        <f t="shared" si="59"/>
        <v/>
      </c>
      <c r="L173" s="11" t="str">
        <f t="shared" si="56"/>
        <v/>
      </c>
      <c r="M173" s="11" t="str">
        <f>IF($T172=0,SUM(I$2:I171),"")</f>
        <v/>
      </c>
      <c r="N173" s="11" t="str">
        <f>IF($T172=0,SUM(J$2:J173),"")</f>
        <v/>
      </c>
      <c r="O173" s="18" t="str">
        <f t="shared" si="41"/>
        <v/>
      </c>
      <c r="P173" s="29" t="str">
        <f>IF(OR(ISBLANK(B173),ISBLANK(C173)),"",VLOOKUP(B173&amp;C173,'Grades '!Q$2:R$285,2,FALSE))</f>
        <v/>
      </c>
      <c r="Q173" s="9" t="str">
        <f t="shared" si="47"/>
        <v/>
      </c>
      <c r="R173" s="9" t="str">
        <f t="shared" si="48"/>
        <v/>
      </c>
      <c r="S173" s="9" t="str">
        <f t="shared" si="49"/>
        <v/>
      </c>
      <c r="T173" s="16" t="str">
        <f t="shared" si="50"/>
        <v/>
      </c>
      <c r="U173" s="10" t="str">
        <f t="shared" si="42"/>
        <v/>
      </c>
      <c r="V173" s="10" t="str">
        <f>IF($T172=0,SUM(I$2:I171),IF(OR(E173="",I173="",I173="No Credits Listed"),"",IF($Q173&gt;1,"",SUMIF($P:$P,$P173,$I:$I))))</f>
        <v/>
      </c>
      <c r="W173" s="10" t="str">
        <f>IF($T172=0,SUM(J$2:J171),IF(OR(E173="",J173=""),"",IF($Q173&gt;1,"",SUMIF($P:$P,$P173,$J:$J))))</f>
        <v/>
      </c>
      <c r="X173" s="10" t="str">
        <f t="shared" si="58"/>
        <v/>
      </c>
      <c r="Y173" s="9" t="str">
        <f t="shared" si="43"/>
        <v/>
      </c>
      <c r="Z173" s="10" t="str">
        <f t="shared" si="44"/>
        <v/>
      </c>
      <c r="AA173" s="10" t="str">
        <f t="shared" si="45"/>
        <v/>
      </c>
      <c r="AB173" s="10" t="str">
        <f t="shared" si="51"/>
        <v/>
      </c>
      <c r="AC173" s="17" t="str">
        <f t="shared" si="52"/>
        <v/>
      </c>
      <c r="AD173" s="18" t="str">
        <f t="shared" si="53"/>
        <v/>
      </c>
      <c r="AE173" s="18" t="str">
        <f t="shared" si="54"/>
        <v/>
      </c>
      <c r="AF173" s="18" t="str">
        <f t="shared" si="55"/>
        <v/>
      </c>
    </row>
    <row r="174" spans="1:32" ht="15.75">
      <c r="A174" s="13"/>
      <c r="B174" s="13"/>
      <c r="C174" s="13"/>
      <c r="D174" s="4"/>
      <c r="E174" s="13"/>
      <c r="F174" s="14"/>
      <c r="G174" s="15"/>
      <c r="H174" s="9" t="str">
        <f>IF(AND(ISBLANK(D174),ISBLANK(E174),ISBLANK(F174),ISBLANK(G174)),"",_xlfn.IFS(ISBLANK(D174),"No Calendar Reported",ISBLANK(G174),"No Grade Reported",D174="quarter",VLOOKUP(G174,'Grades '!$A$3:$B$62,2,FALSE),D174="semester",VLOOKUP(G174,'Grades '!$C$3:$D$62,2,FALSE),D174="us semester percentage",VLOOKUP(G174,'Grades '!$G$3:$H$102,2,FALSE),D174="us quarter percentage",VLOOKUP(G174,'Grades '!$E$3:$F$102,2,FALSE),D174="canadian quarter percentage",VLOOKUP(G174,'Grades '!$I$3:$J$102,2,FALSE),D174="canadian semester percentage",VLOOKUP(G174,'Grades '!$K$3:$L$102,2,FALSE)))</f>
        <v/>
      </c>
      <c r="I174" s="9" t="str">
        <f t="shared" si="57"/>
        <v/>
      </c>
      <c r="J174" s="10" t="str">
        <f t="shared" si="46"/>
        <v/>
      </c>
      <c r="K174" s="11" t="str">
        <f t="shared" si="59"/>
        <v/>
      </c>
      <c r="L174" s="11" t="str">
        <f t="shared" si="56"/>
        <v/>
      </c>
      <c r="M174" s="11" t="str">
        <f>IF($T173=0,SUM(I$2:I172),"")</f>
        <v/>
      </c>
      <c r="N174" s="11" t="str">
        <f>IF($T173=0,SUM(J$2:J174),"")</f>
        <v/>
      </c>
      <c r="O174" s="18" t="str">
        <f t="shared" si="41"/>
        <v/>
      </c>
      <c r="P174" s="29" t="str">
        <f>IF(OR(ISBLANK(B174),ISBLANK(C174)),"",VLOOKUP(B174&amp;C174,'Grades '!Q$2:R$285,2,FALSE))</f>
        <v/>
      </c>
      <c r="Q174" s="9" t="str">
        <f t="shared" si="47"/>
        <v/>
      </c>
      <c r="R174" s="9" t="str">
        <f t="shared" si="48"/>
        <v/>
      </c>
      <c r="S174" s="9" t="str">
        <f t="shared" si="49"/>
        <v/>
      </c>
      <c r="T174" s="16" t="str">
        <f t="shared" si="50"/>
        <v/>
      </c>
      <c r="U174" s="10" t="str">
        <f t="shared" si="42"/>
        <v/>
      </c>
      <c r="V174" s="10" t="str">
        <f>IF($T173=0,SUM(I$2:I172),IF(OR(E174="",I174="",I174="No Credits Listed"),"",IF($Q174&gt;1,"",SUMIF($P:$P,$P174,$I:$I))))</f>
        <v/>
      </c>
      <c r="W174" s="10" t="str">
        <f>IF($T173=0,SUM(J$2:J172),IF(OR(E174="",J174=""),"",IF($Q174&gt;1,"",SUMIF($P:$P,$P174,$J:$J))))</f>
        <v/>
      </c>
      <c r="X174" s="10" t="str">
        <f t="shared" si="58"/>
        <v/>
      </c>
      <c r="Y174" s="9" t="str">
        <f t="shared" si="43"/>
        <v/>
      </c>
      <c r="Z174" s="10" t="str">
        <f t="shared" si="44"/>
        <v/>
      </c>
      <c r="AA174" s="10" t="str">
        <f t="shared" si="45"/>
        <v/>
      </c>
      <c r="AB174" s="10" t="str">
        <f t="shared" si="51"/>
        <v/>
      </c>
      <c r="AC174" s="17" t="str">
        <f t="shared" si="52"/>
        <v/>
      </c>
      <c r="AD174" s="18" t="str">
        <f t="shared" si="53"/>
        <v/>
      </c>
      <c r="AE174" s="18" t="str">
        <f t="shared" si="54"/>
        <v/>
      </c>
      <c r="AF174" s="18" t="str">
        <f t="shared" si="55"/>
        <v/>
      </c>
    </row>
    <row r="175" spans="1:32" ht="15.75">
      <c r="A175" s="13"/>
      <c r="B175" s="13"/>
      <c r="C175" s="13"/>
      <c r="D175" s="4"/>
      <c r="E175" s="13"/>
      <c r="F175" s="14"/>
      <c r="G175" s="15"/>
      <c r="H175" s="9" t="str">
        <f>IF(AND(ISBLANK(D175),ISBLANK(E175),ISBLANK(F175),ISBLANK(G175)),"",_xlfn.IFS(ISBLANK(D175),"No Calendar Reported",ISBLANK(G175),"No Grade Reported",D175="quarter",VLOOKUP(G175,'Grades '!$A$3:$B$62,2,FALSE),D175="semester",VLOOKUP(G175,'Grades '!$C$3:$D$62,2,FALSE),D175="us semester percentage",VLOOKUP(G175,'Grades '!$G$3:$H$102,2,FALSE),D175="us quarter percentage",VLOOKUP(G175,'Grades '!$E$3:$F$102,2,FALSE),D175="canadian quarter percentage",VLOOKUP(G175,'Grades '!$I$3:$J$102,2,FALSE),D175="canadian semester percentage",VLOOKUP(G175,'Grades '!$K$3:$L$102,2,FALSE)))</f>
        <v/>
      </c>
      <c r="I175" s="9" t="str">
        <f t="shared" si="57"/>
        <v/>
      </c>
      <c r="J175" s="10" t="str">
        <f t="shared" si="46"/>
        <v/>
      </c>
      <c r="K175" s="11" t="str">
        <f t="shared" si="59"/>
        <v/>
      </c>
      <c r="L175" s="11" t="str">
        <f t="shared" si="56"/>
        <v/>
      </c>
      <c r="M175" s="11" t="str">
        <f>IF($T174=0,SUM(I$2:I173),"")</f>
        <v/>
      </c>
      <c r="N175" s="11" t="str">
        <f>IF($T174=0,SUM(J$2:J175),"")</f>
        <v/>
      </c>
      <c r="O175" s="18" t="str">
        <f t="shared" si="41"/>
        <v/>
      </c>
      <c r="P175" s="29" t="str">
        <f>IF(OR(ISBLANK(B175),ISBLANK(C175)),"",VLOOKUP(B175&amp;C175,'Grades '!Q$2:R$285,2,FALSE))</f>
        <v/>
      </c>
      <c r="Q175" s="9" t="str">
        <f t="shared" si="47"/>
        <v/>
      </c>
      <c r="R175" s="9" t="str">
        <f t="shared" si="48"/>
        <v/>
      </c>
      <c r="S175" s="9" t="str">
        <f t="shared" si="49"/>
        <v/>
      </c>
      <c r="T175" s="16" t="str">
        <f t="shared" si="50"/>
        <v/>
      </c>
      <c r="U175" s="10" t="str">
        <f t="shared" si="42"/>
        <v/>
      </c>
      <c r="V175" s="10" t="str">
        <f>IF($T174=0,SUM(I$2:I173),IF(OR(E175="",I175="",I175="No Credits Listed"),"",IF($Q175&gt;1,"",SUMIF($P:$P,$P175,$I:$I))))</f>
        <v/>
      </c>
      <c r="W175" s="10" t="str">
        <f>IF($T174=0,SUM(J$2:J173),IF(OR(E175="",J175=""),"",IF($Q175&gt;1,"",SUMIF($P:$P,$P175,$J:$J))))</f>
        <v/>
      </c>
      <c r="X175" s="10" t="str">
        <f t="shared" si="58"/>
        <v/>
      </c>
      <c r="Y175" s="9" t="str">
        <f t="shared" si="43"/>
        <v/>
      </c>
      <c r="Z175" s="10" t="str">
        <f t="shared" si="44"/>
        <v/>
      </c>
      <c r="AA175" s="10" t="str">
        <f t="shared" si="45"/>
        <v/>
      </c>
      <c r="AB175" s="10" t="str">
        <f t="shared" si="51"/>
        <v/>
      </c>
      <c r="AC175" s="17" t="str">
        <f t="shared" si="52"/>
        <v/>
      </c>
      <c r="AD175" s="18" t="str">
        <f t="shared" si="53"/>
        <v/>
      </c>
      <c r="AE175" s="18" t="str">
        <f t="shared" si="54"/>
        <v/>
      </c>
      <c r="AF175" s="18" t="str">
        <f t="shared" si="55"/>
        <v/>
      </c>
    </row>
    <row r="176" spans="1:32" ht="15.75">
      <c r="A176" s="13"/>
      <c r="B176" s="13"/>
      <c r="C176" s="13"/>
      <c r="D176" s="4"/>
      <c r="E176" s="13"/>
      <c r="F176" s="14"/>
      <c r="G176" s="15"/>
      <c r="H176" s="9" t="str">
        <f>IF(AND(ISBLANK(D176),ISBLANK(E176),ISBLANK(F176),ISBLANK(G176)),"",_xlfn.IFS(ISBLANK(D176),"No Calendar Reported",ISBLANK(G176),"No Grade Reported",D176="quarter",VLOOKUP(G176,'Grades '!$A$3:$B$62,2,FALSE),D176="semester",VLOOKUP(G176,'Grades '!$C$3:$D$62,2,FALSE),D176="us semester percentage",VLOOKUP(G176,'Grades '!$G$3:$H$102,2,FALSE),D176="us quarter percentage",VLOOKUP(G176,'Grades '!$E$3:$F$102,2,FALSE),D176="canadian quarter percentage",VLOOKUP(G176,'Grades '!$I$3:$J$102,2,FALSE),D176="canadian semester percentage",VLOOKUP(G176,'Grades '!$K$3:$L$102,2,FALSE)))</f>
        <v/>
      </c>
      <c r="I176" s="9" t="str">
        <f t="shared" si="57"/>
        <v/>
      </c>
      <c r="J176" s="10" t="str">
        <f t="shared" si="46"/>
        <v/>
      </c>
      <c r="K176" s="11" t="str">
        <f t="shared" si="59"/>
        <v/>
      </c>
      <c r="L176" s="11" t="str">
        <f t="shared" si="56"/>
        <v/>
      </c>
      <c r="M176" s="11" t="str">
        <f>IF($T175=0,SUM(I$2:I174),"")</f>
        <v/>
      </c>
      <c r="N176" s="11" t="str">
        <f>IF($T175=0,SUM(J$2:J176),"")</f>
        <v/>
      </c>
      <c r="O176" s="18" t="str">
        <f t="shared" si="41"/>
        <v/>
      </c>
      <c r="P176" s="29" t="str">
        <f>IF(OR(ISBLANK(B176),ISBLANK(C176)),"",VLOOKUP(B176&amp;C176,'Grades '!Q$2:R$285,2,FALSE))</f>
        <v/>
      </c>
      <c r="Q176" s="9" t="str">
        <f t="shared" si="47"/>
        <v/>
      </c>
      <c r="R176" s="9" t="str">
        <f t="shared" si="48"/>
        <v/>
      </c>
      <c r="S176" s="9" t="str">
        <f t="shared" si="49"/>
        <v/>
      </c>
      <c r="T176" s="16" t="str">
        <f t="shared" si="50"/>
        <v/>
      </c>
      <c r="U176" s="10" t="str">
        <f t="shared" si="42"/>
        <v/>
      </c>
      <c r="V176" s="10" t="str">
        <f>IF($T175=0,SUM(I$2:I174),IF(OR(E176="",I176="",I176="No Credits Listed"),"",IF($Q176&gt;1,"",SUMIF($P:$P,$P176,$I:$I))))</f>
        <v/>
      </c>
      <c r="W176" s="10" t="str">
        <f>IF($T175=0,SUM(J$2:J174),IF(OR(E176="",J176=""),"",IF($Q176&gt;1,"",SUMIF($P:$P,$P176,$J:$J))))</f>
        <v/>
      </c>
      <c r="X176" s="10" t="str">
        <f t="shared" si="58"/>
        <v/>
      </c>
      <c r="Y176" s="9" t="str">
        <f t="shared" si="43"/>
        <v/>
      </c>
      <c r="Z176" s="10" t="str">
        <f t="shared" si="44"/>
        <v/>
      </c>
      <c r="AA176" s="10" t="str">
        <f t="shared" si="45"/>
        <v/>
      </c>
      <c r="AB176" s="10" t="str">
        <f t="shared" si="51"/>
        <v/>
      </c>
      <c r="AC176" s="17" t="str">
        <f t="shared" si="52"/>
        <v/>
      </c>
      <c r="AD176" s="18" t="str">
        <f t="shared" si="53"/>
        <v/>
      </c>
      <c r="AE176" s="18" t="str">
        <f t="shared" si="54"/>
        <v/>
      </c>
      <c r="AF176" s="18" t="str">
        <f t="shared" si="55"/>
        <v/>
      </c>
    </row>
    <row r="177" spans="1:32" ht="15.75">
      <c r="A177" s="13"/>
      <c r="B177" s="13"/>
      <c r="C177" s="13"/>
      <c r="D177" s="4"/>
      <c r="E177" s="13"/>
      <c r="F177" s="14"/>
      <c r="G177" s="15"/>
      <c r="H177" s="9" t="str">
        <f>IF(AND(ISBLANK(D177),ISBLANK(E177),ISBLANK(F177),ISBLANK(G177)),"",_xlfn.IFS(ISBLANK(D177),"No Calendar Reported",ISBLANK(G177),"No Grade Reported",D177="quarter",VLOOKUP(G177,'Grades '!$A$3:$B$62,2,FALSE),D177="semester",VLOOKUP(G177,'Grades '!$C$3:$D$62,2,FALSE),D177="us semester percentage",VLOOKUP(G177,'Grades '!$G$3:$H$102,2,FALSE),D177="us quarter percentage",VLOOKUP(G177,'Grades '!$E$3:$F$102,2,FALSE),D177="canadian quarter percentage",VLOOKUP(G177,'Grades '!$I$3:$J$102,2,FALSE),D177="canadian semester percentage",VLOOKUP(G177,'Grades '!$K$3:$L$102,2,FALSE)))</f>
        <v/>
      </c>
      <c r="I177" s="9" t="str">
        <f t="shared" si="57"/>
        <v/>
      </c>
      <c r="J177" s="10" t="str">
        <f t="shared" si="46"/>
        <v/>
      </c>
      <c r="K177" s="11" t="str">
        <f t="shared" si="59"/>
        <v/>
      </c>
      <c r="L177" s="11" t="str">
        <f t="shared" si="56"/>
        <v/>
      </c>
      <c r="M177" s="11" t="str">
        <f>IF($T176=0,SUM(I$2:I175),"")</f>
        <v/>
      </c>
      <c r="N177" s="11" t="str">
        <f>IF($T176=0,SUM(J$2:J177),"")</f>
        <v/>
      </c>
      <c r="O177" s="18" t="str">
        <f t="shared" si="41"/>
        <v/>
      </c>
      <c r="P177" s="29" t="str">
        <f>IF(OR(ISBLANK(B177),ISBLANK(C177)),"",VLOOKUP(B177&amp;C177,'Grades '!Q$2:R$285,2,FALSE))</f>
        <v/>
      </c>
      <c r="Q177" s="9" t="str">
        <f t="shared" si="47"/>
        <v/>
      </c>
      <c r="R177" s="9" t="str">
        <f t="shared" si="48"/>
        <v/>
      </c>
      <c r="S177" s="9" t="str">
        <f t="shared" si="49"/>
        <v/>
      </c>
      <c r="T177" s="16" t="str">
        <f t="shared" si="50"/>
        <v/>
      </c>
      <c r="U177" s="10" t="str">
        <f t="shared" si="42"/>
        <v/>
      </c>
      <c r="V177" s="10" t="str">
        <f>IF($T176=0,SUM(I$2:I175),IF(OR(E177="",I177="",I177="No Credits Listed"),"",IF($Q177&gt;1,"",SUMIF($P:$P,$P177,$I:$I))))</f>
        <v/>
      </c>
      <c r="W177" s="10" t="str">
        <f>IF($T176=0,SUM(J$2:J175),IF(OR(E177="",J177=""),"",IF($Q177&gt;1,"",SUMIF($P:$P,$P177,$J:$J))))</f>
        <v/>
      </c>
      <c r="X177" s="10" t="str">
        <f t="shared" si="58"/>
        <v/>
      </c>
      <c r="Y177" s="9" t="str">
        <f t="shared" si="43"/>
        <v/>
      </c>
      <c r="Z177" s="10" t="str">
        <f t="shared" si="44"/>
        <v/>
      </c>
      <c r="AA177" s="10" t="str">
        <f t="shared" si="45"/>
        <v/>
      </c>
      <c r="AB177" s="10" t="str">
        <f t="shared" si="51"/>
        <v/>
      </c>
      <c r="AC177" s="17" t="str">
        <f t="shared" si="52"/>
        <v/>
      </c>
      <c r="AD177" s="18" t="str">
        <f t="shared" si="53"/>
        <v/>
      </c>
      <c r="AE177" s="18" t="str">
        <f t="shared" si="54"/>
        <v/>
      </c>
      <c r="AF177" s="18" t="str">
        <f t="shared" si="55"/>
        <v/>
      </c>
    </row>
    <row r="178" spans="1:32" ht="15.75">
      <c r="A178" s="13"/>
      <c r="B178" s="13"/>
      <c r="C178" s="13"/>
      <c r="D178" s="4"/>
      <c r="E178" s="13"/>
      <c r="F178" s="14"/>
      <c r="G178" s="15"/>
      <c r="H178" s="9" t="str">
        <f>IF(AND(ISBLANK(D178),ISBLANK(E178),ISBLANK(F178),ISBLANK(G178)),"",_xlfn.IFS(ISBLANK(D178),"No Calendar Reported",ISBLANK(G178),"No Grade Reported",D178="quarter",VLOOKUP(G178,'Grades '!$A$3:$B$62,2,FALSE),D178="semester",VLOOKUP(G178,'Grades '!$C$3:$D$62,2,FALSE),D178="us semester percentage",VLOOKUP(G178,'Grades '!$G$3:$H$102,2,FALSE),D178="us quarter percentage",VLOOKUP(G178,'Grades '!$E$3:$F$102,2,FALSE),D178="canadian quarter percentage",VLOOKUP(G178,'Grades '!$I$3:$J$102,2,FALSE),D178="canadian semester percentage",VLOOKUP(G178,'Grades '!$K$3:$L$102,2,FALSE)))</f>
        <v/>
      </c>
      <c r="I178" s="9" t="str">
        <f t="shared" si="57"/>
        <v/>
      </c>
      <c r="J178" s="10" t="str">
        <f t="shared" si="46"/>
        <v/>
      </c>
      <c r="K178" s="11" t="str">
        <f t="shared" si="59"/>
        <v/>
      </c>
      <c r="L178" s="11" t="str">
        <f t="shared" si="56"/>
        <v/>
      </c>
      <c r="M178" s="11" t="str">
        <f>IF($T177=0,SUM(I$2:I176),"")</f>
        <v/>
      </c>
      <c r="N178" s="11" t="str">
        <f>IF($T177=0,SUM(J$2:J178),"")</f>
        <v/>
      </c>
      <c r="O178" s="18" t="str">
        <f t="shared" si="41"/>
        <v/>
      </c>
      <c r="P178" s="29" t="str">
        <f>IF(OR(ISBLANK(B178),ISBLANK(C178)),"",VLOOKUP(B178&amp;C178,'Grades '!Q$2:R$285,2,FALSE))</f>
        <v/>
      </c>
      <c r="Q178" s="9" t="str">
        <f t="shared" si="47"/>
        <v/>
      </c>
      <c r="R178" s="9" t="str">
        <f t="shared" si="48"/>
        <v/>
      </c>
      <c r="S178" s="9" t="str">
        <f t="shared" si="49"/>
        <v/>
      </c>
      <c r="T178" s="16" t="str">
        <f t="shared" si="50"/>
        <v/>
      </c>
      <c r="U178" s="10" t="str">
        <f t="shared" si="42"/>
        <v/>
      </c>
      <c r="V178" s="10" t="str">
        <f>IF($T177=0,SUM(I$2:I176),IF(OR(E178="",I178="",I178="No Credits Listed"),"",IF($Q178&gt;1,"",SUMIF($P:$P,$P178,$I:$I))))</f>
        <v/>
      </c>
      <c r="W178" s="10" t="str">
        <f>IF($T177=0,SUM(J$2:J176),IF(OR(E178="",J178=""),"",IF($Q178&gt;1,"",SUMIF($P:$P,$P178,$J:$J))))</f>
        <v/>
      </c>
      <c r="X178" s="10" t="str">
        <f t="shared" si="58"/>
        <v/>
      </c>
      <c r="Y178" s="9" t="str">
        <f t="shared" si="43"/>
        <v/>
      </c>
      <c r="Z178" s="10" t="str">
        <f t="shared" si="44"/>
        <v/>
      </c>
      <c r="AA178" s="10" t="str">
        <f t="shared" si="45"/>
        <v/>
      </c>
      <c r="AB178" s="10" t="str">
        <f t="shared" si="51"/>
        <v/>
      </c>
      <c r="AC178" s="17" t="str">
        <f t="shared" si="52"/>
        <v/>
      </c>
      <c r="AD178" s="18" t="str">
        <f t="shared" si="53"/>
        <v/>
      </c>
      <c r="AE178" s="18" t="str">
        <f t="shared" si="54"/>
        <v/>
      </c>
      <c r="AF178" s="18" t="str">
        <f t="shared" si="55"/>
        <v/>
      </c>
    </row>
    <row r="179" spans="1:32" ht="15.75">
      <c r="A179" s="13"/>
      <c r="B179" s="13"/>
      <c r="C179" s="13"/>
      <c r="D179" s="4"/>
      <c r="E179" s="13"/>
      <c r="F179" s="14"/>
      <c r="G179" s="15"/>
      <c r="H179" s="9" t="str">
        <f>IF(AND(ISBLANK(D179),ISBLANK(E179),ISBLANK(F179),ISBLANK(G179)),"",_xlfn.IFS(ISBLANK(D179),"No Calendar Reported",ISBLANK(G179),"No Grade Reported",D179="quarter",VLOOKUP(G179,'Grades '!$A$3:$B$62,2,FALSE),D179="semester",VLOOKUP(G179,'Grades '!$C$3:$D$62,2,FALSE),D179="us semester percentage",VLOOKUP(G179,'Grades '!$G$3:$H$102,2,FALSE),D179="us quarter percentage",VLOOKUP(G179,'Grades '!$E$3:$F$102,2,FALSE),D179="canadian quarter percentage",VLOOKUP(G179,'Grades '!$I$3:$J$102,2,FALSE),D179="canadian semester percentage",VLOOKUP(G179,'Grades '!$K$3:$L$102,2,FALSE)))</f>
        <v/>
      </c>
      <c r="I179" s="9" t="str">
        <f t="shared" si="57"/>
        <v/>
      </c>
      <c r="J179" s="10" t="str">
        <f t="shared" si="46"/>
        <v/>
      </c>
      <c r="K179" s="11" t="str">
        <f t="shared" si="59"/>
        <v/>
      </c>
      <c r="L179" s="11" t="str">
        <f t="shared" si="56"/>
        <v/>
      </c>
      <c r="M179" s="11" t="str">
        <f>IF($T178=0,SUM(I$2:I177),"")</f>
        <v/>
      </c>
      <c r="N179" s="11" t="str">
        <f>IF($T178=0,SUM(J$2:J179),"")</f>
        <v/>
      </c>
      <c r="O179" s="18" t="str">
        <f t="shared" si="41"/>
        <v/>
      </c>
      <c r="P179" s="29" t="str">
        <f>IF(OR(ISBLANK(B179),ISBLANK(C179)),"",VLOOKUP(B179&amp;C179,'Grades '!Q$2:R$285,2,FALSE))</f>
        <v/>
      </c>
      <c r="Q179" s="9" t="str">
        <f t="shared" si="47"/>
        <v/>
      </c>
      <c r="R179" s="9" t="str">
        <f t="shared" si="48"/>
        <v/>
      </c>
      <c r="S179" s="9" t="str">
        <f t="shared" si="49"/>
        <v/>
      </c>
      <c r="T179" s="16" t="str">
        <f t="shared" si="50"/>
        <v/>
      </c>
      <c r="U179" s="10" t="str">
        <f t="shared" si="42"/>
        <v/>
      </c>
      <c r="V179" s="10" t="str">
        <f>IF($T178=0,SUM(I$2:I177),IF(OR(E179="",I179="",I179="No Credits Listed"),"",IF($Q179&gt;1,"",SUMIF($P:$P,$P179,$I:$I))))</f>
        <v/>
      </c>
      <c r="W179" s="10" t="str">
        <f>IF($T178=0,SUM(J$2:J177),IF(OR(E179="",J179=""),"",IF($Q179&gt;1,"",SUMIF($P:$P,$P179,$J:$J))))</f>
        <v/>
      </c>
      <c r="X179" s="10" t="str">
        <f t="shared" si="58"/>
        <v/>
      </c>
      <c r="Y179" s="9" t="str">
        <f t="shared" si="43"/>
        <v/>
      </c>
      <c r="Z179" s="10" t="str">
        <f t="shared" si="44"/>
        <v/>
      </c>
      <c r="AA179" s="10" t="str">
        <f t="shared" si="45"/>
        <v/>
      </c>
      <c r="AB179" s="10" t="str">
        <f t="shared" si="51"/>
        <v/>
      </c>
      <c r="AC179" s="17" t="str">
        <f t="shared" si="52"/>
        <v/>
      </c>
      <c r="AD179" s="18" t="str">
        <f t="shared" si="53"/>
        <v/>
      </c>
      <c r="AE179" s="18" t="str">
        <f t="shared" si="54"/>
        <v/>
      </c>
      <c r="AF179" s="18" t="str">
        <f t="shared" si="55"/>
        <v/>
      </c>
    </row>
    <row r="180" spans="1:32" ht="15.75">
      <c r="A180" s="13"/>
      <c r="B180" s="13"/>
      <c r="C180" s="13"/>
      <c r="D180" s="4"/>
      <c r="E180" s="13"/>
      <c r="F180" s="14"/>
      <c r="G180" s="15"/>
      <c r="H180" s="9" t="str">
        <f>IF(AND(ISBLANK(D180),ISBLANK(E180),ISBLANK(F180),ISBLANK(G180)),"",_xlfn.IFS(ISBLANK(D180),"No Calendar Reported",ISBLANK(G180),"No Grade Reported",D180="quarter",VLOOKUP(G180,'Grades '!$A$3:$B$62,2,FALSE),D180="semester",VLOOKUP(G180,'Grades '!$C$3:$D$62,2,FALSE),D180="us semester percentage",VLOOKUP(G180,'Grades '!$G$3:$H$102,2,FALSE),D180="us quarter percentage",VLOOKUP(G180,'Grades '!$E$3:$F$102,2,FALSE),D180="canadian quarter percentage",VLOOKUP(G180,'Grades '!$I$3:$J$102,2,FALSE),D180="canadian semester percentage",VLOOKUP(G180,'Grades '!$K$3:$L$102,2,FALSE)))</f>
        <v/>
      </c>
      <c r="I180" s="9" t="str">
        <f t="shared" si="57"/>
        <v/>
      </c>
      <c r="J180" s="10" t="str">
        <f t="shared" si="46"/>
        <v/>
      </c>
      <c r="K180" s="11" t="str">
        <f t="shared" si="59"/>
        <v/>
      </c>
      <c r="L180" s="11" t="str">
        <f t="shared" si="56"/>
        <v/>
      </c>
      <c r="M180" s="11" t="str">
        <f>IF($T179=0,SUM(I$2:I178),"")</f>
        <v/>
      </c>
      <c r="N180" s="11" t="str">
        <f>IF($T179=0,SUM(J$2:J180),"")</f>
        <v/>
      </c>
      <c r="O180" s="18" t="str">
        <f t="shared" si="41"/>
        <v/>
      </c>
      <c r="P180" s="29" t="str">
        <f>IF(OR(ISBLANK(B180),ISBLANK(C180)),"",VLOOKUP(B180&amp;C180,'Grades '!Q$2:R$285,2,FALSE))</f>
        <v/>
      </c>
      <c r="Q180" s="9" t="str">
        <f t="shared" si="47"/>
        <v/>
      </c>
      <c r="R180" s="9" t="str">
        <f t="shared" si="48"/>
        <v/>
      </c>
      <c r="S180" s="9" t="str">
        <f t="shared" si="49"/>
        <v/>
      </c>
      <c r="T180" s="16" t="str">
        <f t="shared" si="50"/>
        <v/>
      </c>
      <c r="U180" s="10" t="str">
        <f t="shared" si="42"/>
        <v/>
      </c>
      <c r="V180" s="10" t="str">
        <f>IF($T179=0,SUM(I$2:I178),IF(OR(E180="",I180="",I180="No Credits Listed"),"",IF($Q180&gt;1,"",SUMIF($P:$P,$P180,$I:$I))))</f>
        <v/>
      </c>
      <c r="W180" s="10" t="str">
        <f>IF($T179=0,SUM(J$2:J178),IF(OR(E180="",J180=""),"",IF($Q180&gt;1,"",SUMIF($P:$P,$P180,$J:$J))))</f>
        <v/>
      </c>
      <c r="X180" s="10" t="str">
        <f t="shared" si="58"/>
        <v/>
      </c>
      <c r="Y180" s="9" t="str">
        <f t="shared" si="43"/>
        <v/>
      </c>
      <c r="Z180" s="10" t="str">
        <f t="shared" si="44"/>
        <v/>
      </c>
      <c r="AA180" s="10" t="str">
        <f t="shared" si="45"/>
        <v/>
      </c>
      <c r="AB180" s="10" t="str">
        <f t="shared" si="51"/>
        <v/>
      </c>
      <c r="AC180" s="17" t="str">
        <f t="shared" si="52"/>
        <v/>
      </c>
      <c r="AD180" s="18" t="str">
        <f t="shared" si="53"/>
        <v/>
      </c>
      <c r="AE180" s="18" t="str">
        <f t="shared" si="54"/>
        <v/>
      </c>
      <c r="AF180" s="18" t="str">
        <f t="shared" si="55"/>
        <v/>
      </c>
    </row>
    <row r="181" spans="1:32" ht="15.75">
      <c r="A181" s="13"/>
      <c r="B181" s="13"/>
      <c r="C181" s="13"/>
      <c r="D181" s="4"/>
      <c r="E181" s="13"/>
      <c r="F181" s="14"/>
      <c r="G181" s="15"/>
      <c r="H181" s="9" t="str">
        <f>IF(AND(ISBLANK(D181),ISBLANK(E181),ISBLANK(F181),ISBLANK(G181)),"",_xlfn.IFS(ISBLANK(D181),"No Calendar Reported",ISBLANK(G181),"No Grade Reported",D181="quarter",VLOOKUP(G181,'Grades '!$A$3:$B$62,2,FALSE),D181="semester",VLOOKUP(G181,'Grades '!$C$3:$D$62,2,FALSE),D181="us semester percentage",VLOOKUP(G181,'Grades '!$G$3:$H$102,2,FALSE),D181="us quarter percentage",VLOOKUP(G181,'Grades '!$E$3:$F$102,2,FALSE),D181="canadian quarter percentage",VLOOKUP(G181,'Grades '!$I$3:$J$102,2,FALSE),D181="canadian semester percentage",VLOOKUP(G181,'Grades '!$K$3:$L$102,2,FALSE)))</f>
        <v/>
      </c>
      <c r="I181" s="9" t="str">
        <f t="shared" si="57"/>
        <v/>
      </c>
      <c r="J181" s="10" t="str">
        <f t="shared" si="46"/>
        <v/>
      </c>
      <c r="K181" s="11" t="str">
        <f t="shared" si="59"/>
        <v/>
      </c>
      <c r="L181" s="11" t="str">
        <f t="shared" si="56"/>
        <v/>
      </c>
      <c r="M181" s="11" t="str">
        <f>IF($T180=0,SUM(I$2:I179),"")</f>
        <v/>
      </c>
      <c r="N181" s="11" t="str">
        <f>IF($T180=0,SUM(J$2:J181),"")</f>
        <v/>
      </c>
      <c r="O181" s="18" t="str">
        <f t="shared" si="41"/>
        <v/>
      </c>
      <c r="P181" s="29" t="str">
        <f>IF(OR(ISBLANK(B181),ISBLANK(C181)),"",VLOOKUP(B181&amp;C181,'Grades '!Q$2:R$285,2,FALSE))</f>
        <v/>
      </c>
      <c r="Q181" s="9" t="str">
        <f t="shared" si="47"/>
        <v/>
      </c>
      <c r="R181" s="9" t="str">
        <f t="shared" si="48"/>
        <v/>
      </c>
      <c r="S181" s="9" t="str">
        <f t="shared" si="49"/>
        <v/>
      </c>
      <c r="T181" s="16" t="str">
        <f t="shared" si="50"/>
        <v/>
      </c>
      <c r="U181" s="10" t="str">
        <f t="shared" si="42"/>
        <v/>
      </c>
      <c r="V181" s="10" t="str">
        <f>IF($T180=0,SUM(I$2:I179),IF(OR(E181="",I181="",I181="No Credits Listed"),"",IF($Q181&gt;1,"",SUMIF($P:$P,$P181,$I:$I))))</f>
        <v/>
      </c>
      <c r="W181" s="10" t="str">
        <f>IF($T180=0,SUM(J$2:J179),IF(OR(E181="",J181=""),"",IF($Q181&gt;1,"",SUMIF($P:$P,$P181,$J:$J))))</f>
        <v/>
      </c>
      <c r="X181" s="10" t="str">
        <f t="shared" si="58"/>
        <v/>
      </c>
      <c r="Y181" s="9" t="str">
        <f t="shared" si="43"/>
        <v/>
      </c>
      <c r="Z181" s="10" t="str">
        <f t="shared" si="44"/>
        <v/>
      </c>
      <c r="AA181" s="10" t="str">
        <f t="shared" si="45"/>
        <v/>
      </c>
      <c r="AB181" s="10" t="str">
        <f t="shared" si="51"/>
        <v/>
      </c>
      <c r="AC181" s="17" t="str">
        <f t="shared" si="52"/>
        <v/>
      </c>
      <c r="AD181" s="18" t="str">
        <f t="shared" si="53"/>
        <v/>
      </c>
      <c r="AE181" s="18" t="str">
        <f t="shared" si="54"/>
        <v/>
      </c>
      <c r="AF181" s="18" t="str">
        <f t="shared" si="55"/>
        <v/>
      </c>
    </row>
    <row r="182" spans="1:32" ht="15.75">
      <c r="A182" s="13"/>
      <c r="B182" s="13"/>
      <c r="C182" s="13"/>
      <c r="D182" s="4"/>
      <c r="E182" s="13"/>
      <c r="F182" s="14"/>
      <c r="G182" s="15"/>
      <c r="H182" s="9" t="str">
        <f>IF(AND(ISBLANK(D182),ISBLANK(E182),ISBLANK(F182),ISBLANK(G182)),"",_xlfn.IFS(ISBLANK(D182),"No Calendar Reported",ISBLANK(G182),"No Grade Reported",D182="quarter",VLOOKUP(G182,'Grades '!$A$3:$B$62,2,FALSE),D182="semester",VLOOKUP(G182,'Grades '!$C$3:$D$62,2,FALSE),D182="us semester percentage",VLOOKUP(G182,'Grades '!$G$3:$H$102,2,FALSE),D182="us quarter percentage",VLOOKUP(G182,'Grades '!$E$3:$F$102,2,FALSE),D182="canadian quarter percentage",VLOOKUP(G182,'Grades '!$I$3:$J$102,2,FALSE),D182="canadian semester percentage",VLOOKUP(G182,'Grades '!$K$3:$L$102,2,FALSE)))</f>
        <v/>
      </c>
      <c r="I182" s="9" t="str">
        <f t="shared" si="57"/>
        <v/>
      </c>
      <c r="J182" s="10" t="str">
        <f t="shared" si="46"/>
        <v/>
      </c>
      <c r="K182" s="11" t="str">
        <f t="shared" si="59"/>
        <v/>
      </c>
      <c r="L182" s="11" t="str">
        <f t="shared" si="56"/>
        <v/>
      </c>
      <c r="M182" s="11" t="str">
        <f>IF($T181=0,SUM(I$2:I180),"")</f>
        <v/>
      </c>
      <c r="N182" s="11" t="str">
        <f>IF($T181=0,SUM(J$2:J182),"")</f>
        <v/>
      </c>
      <c r="O182" s="18" t="str">
        <f t="shared" si="41"/>
        <v/>
      </c>
      <c r="P182" s="29" t="str">
        <f>IF(OR(ISBLANK(B182),ISBLANK(C182)),"",VLOOKUP(B182&amp;C182,'Grades '!Q$2:R$285,2,FALSE))</f>
        <v/>
      </c>
      <c r="Q182" s="9" t="str">
        <f t="shared" si="47"/>
        <v/>
      </c>
      <c r="R182" s="9" t="str">
        <f t="shared" si="48"/>
        <v/>
      </c>
      <c r="S182" s="9" t="str">
        <f t="shared" si="49"/>
        <v/>
      </c>
      <c r="T182" s="16" t="str">
        <f t="shared" si="50"/>
        <v/>
      </c>
      <c r="U182" s="10" t="str">
        <f t="shared" si="42"/>
        <v/>
      </c>
      <c r="V182" s="10" t="str">
        <f>IF($T181=0,SUM(I$2:I180),IF(OR(E182="",I182="",I182="No Credits Listed"),"",IF($Q182&gt;1,"",SUMIF($P:$P,$P182,$I:$I))))</f>
        <v/>
      </c>
      <c r="W182" s="10" t="str">
        <f>IF($T181=0,SUM(J$2:J180),IF(OR(E182="",J182=""),"",IF($Q182&gt;1,"",SUMIF($P:$P,$P182,$J:$J))))</f>
        <v/>
      </c>
      <c r="X182" s="10" t="str">
        <f t="shared" si="58"/>
        <v/>
      </c>
      <c r="Y182" s="9" t="str">
        <f t="shared" si="43"/>
        <v/>
      </c>
      <c r="Z182" s="10" t="str">
        <f t="shared" si="44"/>
        <v/>
      </c>
      <c r="AA182" s="10" t="str">
        <f t="shared" si="45"/>
        <v/>
      </c>
      <c r="AB182" s="10" t="str">
        <f t="shared" si="51"/>
        <v/>
      </c>
      <c r="AC182" s="17" t="str">
        <f t="shared" si="52"/>
        <v/>
      </c>
      <c r="AD182" s="18" t="str">
        <f t="shared" si="53"/>
        <v/>
      </c>
      <c r="AE182" s="18" t="str">
        <f t="shared" si="54"/>
        <v/>
      </c>
      <c r="AF182" s="18" t="str">
        <f t="shared" si="55"/>
        <v/>
      </c>
    </row>
    <row r="183" spans="1:32" ht="15.75">
      <c r="A183" s="13"/>
      <c r="B183" s="13"/>
      <c r="C183" s="13"/>
      <c r="D183" s="4"/>
      <c r="E183" s="13"/>
      <c r="F183" s="14"/>
      <c r="G183" s="15"/>
      <c r="H183" s="9" t="str">
        <f>IF(AND(ISBLANK(D183),ISBLANK(E183),ISBLANK(F183),ISBLANK(G183)),"",_xlfn.IFS(ISBLANK(D183),"No Calendar Reported",ISBLANK(G183),"No Grade Reported",D183="quarter",VLOOKUP(G183,'Grades '!$A$3:$B$62,2,FALSE),D183="semester",VLOOKUP(G183,'Grades '!$C$3:$D$62,2,FALSE),D183="us semester percentage",VLOOKUP(G183,'Grades '!$G$3:$H$102,2,FALSE),D183="us quarter percentage",VLOOKUP(G183,'Grades '!$E$3:$F$102,2,FALSE),D183="canadian quarter percentage",VLOOKUP(G183,'Grades '!$I$3:$J$102,2,FALSE),D183="canadian semester percentage",VLOOKUP(G183,'Grades '!$K$3:$L$102,2,FALSE)))</f>
        <v/>
      </c>
      <c r="I183" s="9" t="str">
        <f t="shared" si="57"/>
        <v/>
      </c>
      <c r="J183" s="10" t="str">
        <f t="shared" si="46"/>
        <v/>
      </c>
      <c r="K183" s="11" t="str">
        <f t="shared" si="59"/>
        <v/>
      </c>
      <c r="L183" s="11" t="str">
        <f t="shared" si="56"/>
        <v/>
      </c>
      <c r="M183" s="11" t="str">
        <f>IF($T182=0,SUM(I$2:I181),"")</f>
        <v/>
      </c>
      <c r="N183" s="11" t="str">
        <f>IF($T182=0,SUM(J$2:J183),"")</f>
        <v/>
      </c>
      <c r="O183" s="18" t="str">
        <f t="shared" si="41"/>
        <v/>
      </c>
      <c r="P183" s="29" t="str">
        <f>IF(OR(ISBLANK(B183),ISBLANK(C183)),"",VLOOKUP(B183&amp;C183,'Grades '!Q$2:R$285,2,FALSE))</f>
        <v/>
      </c>
      <c r="Q183" s="9" t="str">
        <f t="shared" si="47"/>
        <v/>
      </c>
      <c r="R183" s="9" t="str">
        <f t="shared" si="48"/>
        <v/>
      </c>
      <c r="S183" s="9" t="str">
        <f t="shared" si="49"/>
        <v/>
      </c>
      <c r="T183" s="16" t="str">
        <f t="shared" si="50"/>
        <v/>
      </c>
      <c r="U183" s="10" t="str">
        <f t="shared" si="42"/>
        <v/>
      </c>
      <c r="V183" s="10" t="str">
        <f>IF($T182=0,SUM(I$2:I181),IF(OR(E183="",I183="",I183="No Credits Listed"),"",IF($Q183&gt;1,"",SUMIF($P:$P,$P183,$I:$I))))</f>
        <v/>
      </c>
      <c r="W183" s="10" t="str">
        <f>IF($T182=0,SUM(J$2:J181),IF(OR(E183="",J183=""),"",IF($Q183&gt;1,"",SUMIF($P:$P,$P183,$J:$J))))</f>
        <v/>
      </c>
      <c r="X183" s="10" t="str">
        <f t="shared" si="58"/>
        <v/>
      </c>
      <c r="Y183" s="9" t="str">
        <f t="shared" si="43"/>
        <v/>
      </c>
      <c r="Z183" s="10" t="str">
        <f t="shared" si="44"/>
        <v/>
      </c>
      <c r="AA183" s="10" t="str">
        <f t="shared" si="45"/>
        <v/>
      </c>
      <c r="AB183" s="10" t="str">
        <f t="shared" si="51"/>
        <v/>
      </c>
      <c r="AC183" s="17" t="str">
        <f t="shared" si="52"/>
        <v/>
      </c>
      <c r="AD183" s="18" t="str">
        <f t="shared" si="53"/>
        <v/>
      </c>
      <c r="AE183" s="18" t="str">
        <f t="shared" si="54"/>
        <v/>
      </c>
      <c r="AF183" s="18" t="str">
        <f t="shared" si="55"/>
        <v/>
      </c>
    </row>
    <row r="184" spans="1:32" ht="15.75">
      <c r="A184" s="13"/>
      <c r="B184" s="13"/>
      <c r="C184" s="13"/>
      <c r="D184" s="4"/>
      <c r="E184" s="13"/>
      <c r="F184" s="14"/>
      <c r="G184" s="15"/>
      <c r="H184" s="9" t="str">
        <f>IF(AND(ISBLANK(D184),ISBLANK(E184),ISBLANK(F184),ISBLANK(G184)),"",_xlfn.IFS(ISBLANK(D184),"No Calendar Reported",ISBLANK(G184),"No Grade Reported",D184="quarter",VLOOKUP(G184,'Grades '!$A$3:$B$62,2,FALSE),D184="semester",VLOOKUP(G184,'Grades '!$C$3:$D$62,2,FALSE),D184="us semester percentage",VLOOKUP(G184,'Grades '!$G$3:$H$102,2,FALSE),D184="us quarter percentage",VLOOKUP(G184,'Grades '!$E$3:$F$102,2,FALSE),D184="canadian quarter percentage",VLOOKUP(G184,'Grades '!$I$3:$J$102,2,FALSE),D184="canadian semester percentage",VLOOKUP(G184,'Grades '!$K$3:$L$102,2,FALSE)))</f>
        <v/>
      </c>
      <c r="I184" s="9" t="str">
        <f t="shared" si="57"/>
        <v/>
      </c>
      <c r="J184" s="10" t="str">
        <f t="shared" si="46"/>
        <v/>
      </c>
      <c r="K184" s="11" t="str">
        <f t="shared" si="59"/>
        <v/>
      </c>
      <c r="L184" s="11" t="str">
        <f t="shared" si="56"/>
        <v/>
      </c>
      <c r="M184" s="11" t="str">
        <f>IF($T183=0,SUM(I$2:I182),"")</f>
        <v/>
      </c>
      <c r="N184" s="11" t="str">
        <f>IF($T183=0,SUM(J$2:J184),"")</f>
        <v/>
      </c>
      <c r="O184" s="18" t="str">
        <f t="shared" si="41"/>
        <v/>
      </c>
      <c r="P184" s="29" t="str">
        <f>IF(OR(ISBLANK(B184),ISBLANK(C184)),"",VLOOKUP(B184&amp;C184,'Grades '!Q$2:R$285,2,FALSE))</f>
        <v/>
      </c>
      <c r="Q184" s="9" t="str">
        <f t="shared" si="47"/>
        <v/>
      </c>
      <c r="R184" s="9" t="str">
        <f t="shared" si="48"/>
        <v/>
      </c>
      <c r="S184" s="9" t="str">
        <f t="shared" si="49"/>
        <v/>
      </c>
      <c r="T184" s="16" t="str">
        <f t="shared" si="50"/>
        <v/>
      </c>
      <c r="U184" s="10" t="str">
        <f t="shared" si="42"/>
        <v/>
      </c>
      <c r="V184" s="10" t="str">
        <f>IF($T183=0,SUM(I$2:I182),IF(OR(E184="",I184="",I184="No Credits Listed"),"",IF($Q184&gt;1,"",SUMIF($P:$P,$P184,$I:$I))))</f>
        <v/>
      </c>
      <c r="W184" s="10" t="str">
        <f>IF($T183=0,SUM(J$2:J182),IF(OR(E184="",J184=""),"",IF($Q184&gt;1,"",SUMIF($P:$P,$P184,$J:$J))))</f>
        <v/>
      </c>
      <c r="X184" s="10" t="str">
        <f t="shared" si="58"/>
        <v/>
      </c>
      <c r="Y184" s="9" t="str">
        <f t="shared" si="43"/>
        <v/>
      </c>
      <c r="Z184" s="10" t="str">
        <f t="shared" si="44"/>
        <v/>
      </c>
      <c r="AA184" s="10" t="str">
        <f t="shared" si="45"/>
        <v/>
      </c>
      <c r="AB184" s="10" t="str">
        <f t="shared" si="51"/>
        <v/>
      </c>
      <c r="AC184" s="17" t="str">
        <f t="shared" si="52"/>
        <v/>
      </c>
      <c r="AD184" s="18" t="str">
        <f t="shared" si="53"/>
        <v/>
      </c>
      <c r="AE184" s="18" t="str">
        <f t="shared" si="54"/>
        <v/>
      </c>
      <c r="AF184" s="18" t="str">
        <f t="shared" si="55"/>
        <v/>
      </c>
    </row>
    <row r="185" spans="1:32" ht="15.75">
      <c r="A185" s="13"/>
      <c r="B185" s="13"/>
      <c r="C185" s="13"/>
      <c r="D185" s="4"/>
      <c r="E185" s="13"/>
      <c r="F185" s="14"/>
      <c r="G185" s="15"/>
      <c r="H185" s="9" t="str">
        <f>IF(AND(ISBLANK(D185),ISBLANK(E185),ISBLANK(F185),ISBLANK(G185)),"",_xlfn.IFS(ISBLANK(D185),"No Calendar Reported",ISBLANK(G185),"No Grade Reported",D185="quarter",VLOOKUP(G185,'Grades '!$A$3:$B$62,2,FALSE),D185="semester",VLOOKUP(G185,'Grades '!$C$3:$D$62,2,FALSE),D185="us semester percentage",VLOOKUP(G185,'Grades '!$G$3:$H$102,2,FALSE),D185="us quarter percentage",VLOOKUP(G185,'Grades '!$E$3:$F$102,2,FALSE),D185="canadian quarter percentage",VLOOKUP(G185,'Grades '!$I$3:$J$102,2,FALSE),D185="canadian semester percentage",VLOOKUP(G185,'Grades '!$K$3:$L$102,2,FALSE)))</f>
        <v/>
      </c>
      <c r="I185" s="9" t="str">
        <f t="shared" si="57"/>
        <v/>
      </c>
      <c r="J185" s="10" t="str">
        <f t="shared" si="46"/>
        <v/>
      </c>
      <c r="K185" s="11" t="str">
        <f t="shared" si="59"/>
        <v/>
      </c>
      <c r="L185" s="11" t="str">
        <f t="shared" si="56"/>
        <v/>
      </c>
      <c r="M185" s="11" t="str">
        <f>IF($T184=0,SUM(I$2:I183),"")</f>
        <v/>
      </c>
      <c r="N185" s="11" t="str">
        <f>IF($T184=0,SUM(J$2:J185),"")</f>
        <v/>
      </c>
      <c r="O185" s="18" t="str">
        <f t="shared" si="41"/>
        <v/>
      </c>
      <c r="P185" s="29" t="str">
        <f>IF(OR(ISBLANK(B185),ISBLANK(C185)),"",VLOOKUP(B185&amp;C185,'Grades '!Q$2:R$285,2,FALSE))</f>
        <v/>
      </c>
      <c r="Q185" s="9" t="str">
        <f t="shared" si="47"/>
        <v/>
      </c>
      <c r="R185" s="9" t="str">
        <f t="shared" si="48"/>
        <v/>
      </c>
      <c r="S185" s="9" t="str">
        <f t="shared" si="49"/>
        <v/>
      </c>
      <c r="T185" s="16" t="str">
        <f t="shared" si="50"/>
        <v/>
      </c>
      <c r="U185" s="10" t="str">
        <f t="shared" si="42"/>
        <v/>
      </c>
      <c r="V185" s="10" t="str">
        <f>IF($T184=0,SUM(I$2:I183),IF(OR(E185="",I185="",I185="No Credits Listed"),"",IF($Q185&gt;1,"",SUMIF($P:$P,$P185,$I:$I))))</f>
        <v/>
      </c>
      <c r="W185" s="10" t="str">
        <f>IF($T184=0,SUM(J$2:J183),IF(OR(E185="",J185=""),"",IF($Q185&gt;1,"",SUMIF($P:$P,$P185,$J:$J))))</f>
        <v/>
      </c>
      <c r="X185" s="10" t="str">
        <f t="shared" si="58"/>
        <v/>
      </c>
      <c r="Y185" s="9" t="str">
        <f t="shared" si="43"/>
        <v/>
      </c>
      <c r="Z185" s="10" t="str">
        <f t="shared" si="44"/>
        <v/>
      </c>
      <c r="AA185" s="10" t="str">
        <f t="shared" si="45"/>
        <v/>
      </c>
      <c r="AB185" s="10" t="str">
        <f t="shared" si="51"/>
        <v/>
      </c>
      <c r="AC185" s="17" t="str">
        <f t="shared" si="52"/>
        <v/>
      </c>
      <c r="AD185" s="18" t="str">
        <f t="shared" si="53"/>
        <v/>
      </c>
      <c r="AE185" s="18" t="str">
        <f t="shared" si="54"/>
        <v/>
      </c>
      <c r="AF185" s="18" t="str">
        <f t="shared" si="55"/>
        <v/>
      </c>
    </row>
    <row r="186" spans="1:32" ht="15.75">
      <c r="A186" s="13"/>
      <c r="B186" s="13"/>
      <c r="C186" s="13"/>
      <c r="D186" s="4"/>
      <c r="E186" s="13"/>
      <c r="F186" s="14"/>
      <c r="G186" s="15"/>
      <c r="H186" s="9" t="str">
        <f>IF(AND(ISBLANK(D186),ISBLANK(E186),ISBLANK(F186),ISBLANK(G186)),"",_xlfn.IFS(ISBLANK(D186),"No Calendar Reported",ISBLANK(G186),"No Grade Reported",D186="quarter",VLOOKUP(G186,'Grades '!$A$3:$B$62,2,FALSE),D186="semester",VLOOKUP(G186,'Grades '!$C$3:$D$62,2,FALSE),D186="us semester percentage",VLOOKUP(G186,'Grades '!$G$3:$H$102,2,FALSE),D186="us quarter percentage",VLOOKUP(G186,'Grades '!$E$3:$F$102,2,FALSE),D186="canadian quarter percentage",VLOOKUP(G186,'Grades '!$I$3:$J$102,2,FALSE),D186="canadian semester percentage",VLOOKUP(G186,'Grades '!$K$3:$L$102,2,FALSE)))</f>
        <v/>
      </c>
      <c r="I186" s="9" t="str">
        <f t="shared" si="57"/>
        <v/>
      </c>
      <c r="J186" s="10" t="str">
        <f t="shared" si="46"/>
        <v/>
      </c>
      <c r="K186" s="11" t="str">
        <f t="shared" si="59"/>
        <v/>
      </c>
      <c r="L186" s="11" t="str">
        <f t="shared" si="56"/>
        <v/>
      </c>
      <c r="M186" s="11" t="str">
        <f>IF($T185=0,SUM(I$2:I184),"")</f>
        <v/>
      </c>
      <c r="N186" s="11" t="str">
        <f>IF($T185=0,SUM(J$2:J186),"")</f>
        <v/>
      </c>
      <c r="O186" s="18" t="str">
        <f t="shared" si="41"/>
        <v/>
      </c>
      <c r="P186" s="29" t="str">
        <f>IF(OR(ISBLANK(B186),ISBLANK(C186)),"",VLOOKUP(B186&amp;C186,'Grades '!Q$2:R$285,2,FALSE))</f>
        <v/>
      </c>
      <c r="Q186" s="9" t="str">
        <f t="shared" si="47"/>
        <v/>
      </c>
      <c r="R186" s="9" t="str">
        <f t="shared" si="48"/>
        <v/>
      </c>
      <c r="S186" s="9" t="str">
        <f t="shared" si="49"/>
        <v/>
      </c>
      <c r="T186" s="16" t="str">
        <f t="shared" si="50"/>
        <v/>
      </c>
      <c r="U186" s="10" t="str">
        <f t="shared" si="42"/>
        <v/>
      </c>
      <c r="V186" s="10" t="str">
        <f>IF($T185=0,SUM(I$2:I184),IF(OR(E186="",I186="",I186="No Credits Listed"),"",IF($Q186&gt;1,"",SUMIF($P:$P,$P186,$I:$I))))</f>
        <v/>
      </c>
      <c r="W186" s="10" t="str">
        <f>IF($T185=0,SUM(J$2:J184),IF(OR(E186="",J186=""),"",IF($Q186&gt;1,"",SUMIF($P:$P,$P186,$J:$J))))</f>
        <v/>
      </c>
      <c r="X186" s="10" t="str">
        <f t="shared" si="58"/>
        <v/>
      </c>
      <c r="Y186" s="9" t="str">
        <f t="shared" si="43"/>
        <v/>
      </c>
      <c r="Z186" s="10" t="str">
        <f t="shared" si="44"/>
        <v/>
      </c>
      <c r="AA186" s="10" t="str">
        <f t="shared" si="45"/>
        <v/>
      </c>
      <c r="AB186" s="10" t="str">
        <f t="shared" si="51"/>
        <v/>
      </c>
      <c r="AC186" s="17" t="str">
        <f t="shared" si="52"/>
        <v/>
      </c>
      <c r="AD186" s="18" t="str">
        <f t="shared" si="53"/>
        <v/>
      </c>
      <c r="AE186" s="18" t="str">
        <f t="shared" si="54"/>
        <v/>
      </c>
      <c r="AF186" s="18" t="str">
        <f t="shared" si="55"/>
        <v/>
      </c>
    </row>
    <row r="187" spans="1:32" ht="15.75">
      <c r="A187" s="13"/>
      <c r="B187" s="13"/>
      <c r="C187" s="13"/>
      <c r="D187" s="4"/>
      <c r="E187" s="13"/>
      <c r="F187" s="14"/>
      <c r="G187" s="15"/>
      <c r="H187" s="9" t="str">
        <f>IF(AND(ISBLANK(D187),ISBLANK(E187),ISBLANK(F187),ISBLANK(G187)),"",_xlfn.IFS(ISBLANK(D187),"No Calendar Reported",ISBLANK(G187),"No Grade Reported",D187="quarter",VLOOKUP(G187,'Grades '!$A$3:$B$62,2,FALSE),D187="semester",VLOOKUP(G187,'Grades '!$C$3:$D$62,2,FALSE),D187="us semester percentage",VLOOKUP(G187,'Grades '!$G$3:$H$102,2,FALSE),D187="us quarter percentage",VLOOKUP(G187,'Grades '!$E$3:$F$102,2,FALSE),D187="canadian quarter percentage",VLOOKUP(G187,'Grades '!$I$3:$J$102,2,FALSE),D187="canadian semester percentage",VLOOKUP(G187,'Grades '!$K$3:$L$102,2,FALSE)))</f>
        <v/>
      </c>
      <c r="I187" s="9" t="str">
        <f t="shared" si="57"/>
        <v/>
      </c>
      <c r="J187" s="10" t="str">
        <f t="shared" si="46"/>
        <v/>
      </c>
      <c r="K187" s="11" t="str">
        <f t="shared" si="59"/>
        <v/>
      </c>
      <c r="L187" s="11" t="str">
        <f t="shared" si="56"/>
        <v/>
      </c>
      <c r="M187" s="11" t="str">
        <f>IF($T186=0,SUM(I$2:I185),"")</f>
        <v/>
      </c>
      <c r="N187" s="11" t="str">
        <f>IF($T186=0,SUM(J$2:J187),"")</f>
        <v/>
      </c>
      <c r="O187" s="18" t="str">
        <f t="shared" si="41"/>
        <v/>
      </c>
      <c r="P187" s="29" t="str">
        <f>IF(OR(ISBLANK(B187),ISBLANK(C187)),"",VLOOKUP(B187&amp;C187,'Grades '!Q$2:R$285,2,FALSE))</f>
        <v/>
      </c>
      <c r="Q187" s="9" t="str">
        <f t="shared" si="47"/>
        <v/>
      </c>
      <c r="R187" s="9" t="str">
        <f t="shared" si="48"/>
        <v/>
      </c>
      <c r="S187" s="9" t="str">
        <f t="shared" si="49"/>
        <v/>
      </c>
      <c r="T187" s="16" t="str">
        <f t="shared" si="50"/>
        <v/>
      </c>
      <c r="U187" s="10" t="str">
        <f t="shared" si="42"/>
        <v/>
      </c>
      <c r="V187" s="10" t="str">
        <f>IF($T186=0,SUM(I$2:I185),IF(OR(E187="",I187="",I187="No Credits Listed"),"",IF($Q187&gt;1,"",SUMIF($P:$P,$P187,$I:$I))))</f>
        <v/>
      </c>
      <c r="W187" s="10" t="str">
        <f>IF($T186=0,SUM(J$2:J185),IF(OR(E187="",J187=""),"",IF($Q187&gt;1,"",SUMIF($P:$P,$P187,$J:$J))))</f>
        <v/>
      </c>
      <c r="X187" s="10" t="str">
        <f t="shared" si="58"/>
        <v/>
      </c>
      <c r="Y187" s="9" t="str">
        <f t="shared" si="43"/>
        <v/>
      </c>
      <c r="Z187" s="10" t="str">
        <f t="shared" si="44"/>
        <v/>
      </c>
      <c r="AA187" s="10" t="str">
        <f t="shared" si="45"/>
        <v/>
      </c>
      <c r="AB187" s="10" t="str">
        <f t="shared" si="51"/>
        <v/>
      </c>
      <c r="AC187" s="17" t="str">
        <f t="shared" si="52"/>
        <v/>
      </c>
      <c r="AD187" s="18" t="str">
        <f t="shared" si="53"/>
        <v/>
      </c>
      <c r="AE187" s="18" t="str">
        <f t="shared" si="54"/>
        <v/>
      </c>
      <c r="AF187" s="18" t="str">
        <f t="shared" si="55"/>
        <v/>
      </c>
    </row>
    <row r="188" spans="1:32" ht="15.75">
      <c r="A188" s="13"/>
      <c r="B188" s="13"/>
      <c r="C188" s="13"/>
      <c r="D188" s="4"/>
      <c r="E188" s="13"/>
      <c r="F188" s="14"/>
      <c r="G188" s="15"/>
      <c r="H188" s="9" t="str">
        <f>IF(AND(ISBLANK(D188),ISBLANK(E188),ISBLANK(F188),ISBLANK(G188)),"",_xlfn.IFS(ISBLANK(D188),"No Calendar Reported",ISBLANK(G188),"No Grade Reported",D188="quarter",VLOOKUP(G188,'Grades '!$A$3:$B$62,2,FALSE),D188="semester",VLOOKUP(G188,'Grades '!$C$3:$D$62,2,FALSE),D188="us semester percentage",VLOOKUP(G188,'Grades '!$G$3:$H$102,2,FALSE),D188="us quarter percentage",VLOOKUP(G188,'Grades '!$E$3:$F$102,2,FALSE),D188="canadian quarter percentage",VLOOKUP(G188,'Grades '!$I$3:$J$102,2,FALSE),D188="canadian semester percentage",VLOOKUP(G188,'Grades '!$K$3:$L$102,2,FALSE)))</f>
        <v/>
      </c>
      <c r="I188" s="9" t="str">
        <f t="shared" si="57"/>
        <v/>
      </c>
      <c r="J188" s="10" t="str">
        <f t="shared" si="46"/>
        <v/>
      </c>
      <c r="K188" s="11" t="str">
        <f t="shared" si="59"/>
        <v/>
      </c>
      <c r="L188" s="11" t="str">
        <f t="shared" si="56"/>
        <v/>
      </c>
      <c r="M188" s="11" t="str">
        <f>IF($T187=0,SUM(I$2:I186),"")</f>
        <v/>
      </c>
      <c r="N188" s="11" t="str">
        <f>IF($T187=0,SUM(J$2:J188),"")</f>
        <v/>
      </c>
      <c r="O188" s="18" t="str">
        <f t="shared" si="41"/>
        <v/>
      </c>
      <c r="P188" s="29" t="str">
        <f>IF(OR(ISBLANK(B188),ISBLANK(C188)),"",VLOOKUP(B188&amp;C188,'Grades '!Q$2:R$285,2,FALSE))</f>
        <v/>
      </c>
      <c r="Q188" s="9" t="str">
        <f t="shared" si="47"/>
        <v/>
      </c>
      <c r="R188" s="9" t="str">
        <f t="shared" si="48"/>
        <v/>
      </c>
      <c r="S188" s="9" t="str">
        <f t="shared" si="49"/>
        <v/>
      </c>
      <c r="T188" s="16" t="str">
        <f t="shared" si="50"/>
        <v/>
      </c>
      <c r="U188" s="10" t="str">
        <f t="shared" si="42"/>
        <v/>
      </c>
      <c r="V188" s="10" t="str">
        <f>IF($T187=0,SUM(I$2:I186),IF(OR(E188="",I188="",I188="No Credits Listed"),"",IF($Q188&gt;1,"",SUMIF($P:$P,$P188,$I:$I))))</f>
        <v/>
      </c>
      <c r="W188" s="10" t="str">
        <f>IF($T187=0,SUM(J$2:J186),IF(OR(E188="",J188=""),"",IF($Q188&gt;1,"",SUMIF($P:$P,$P188,$J:$J))))</f>
        <v/>
      </c>
      <c r="X188" s="10" t="str">
        <f t="shared" si="58"/>
        <v/>
      </c>
      <c r="Y188" s="9" t="str">
        <f t="shared" si="43"/>
        <v/>
      </c>
      <c r="Z188" s="10" t="str">
        <f t="shared" si="44"/>
        <v/>
      </c>
      <c r="AA188" s="10" t="str">
        <f t="shared" si="45"/>
        <v/>
      </c>
      <c r="AB188" s="10" t="str">
        <f t="shared" si="51"/>
        <v/>
      </c>
      <c r="AC188" s="17" t="str">
        <f t="shared" si="52"/>
        <v/>
      </c>
      <c r="AD188" s="18" t="str">
        <f t="shared" si="53"/>
        <v/>
      </c>
      <c r="AE188" s="18" t="str">
        <f t="shared" si="54"/>
        <v/>
      </c>
      <c r="AF188" s="18" t="str">
        <f t="shared" si="55"/>
        <v/>
      </c>
    </row>
    <row r="189" spans="1:32" ht="15.75">
      <c r="A189" s="13"/>
      <c r="B189" s="13"/>
      <c r="C189" s="13"/>
      <c r="D189" s="4"/>
      <c r="E189" s="13"/>
      <c r="F189" s="14"/>
      <c r="G189" s="15"/>
      <c r="H189" s="9" t="str">
        <f>IF(AND(ISBLANK(D189),ISBLANK(E189),ISBLANK(F189),ISBLANK(G189)),"",_xlfn.IFS(ISBLANK(D189),"No Calendar Reported",ISBLANK(G189),"No Grade Reported",D189="quarter",VLOOKUP(G189,'Grades '!$A$3:$B$62,2,FALSE),D189="semester",VLOOKUP(G189,'Grades '!$C$3:$D$62,2,FALSE),D189="us semester percentage",VLOOKUP(G189,'Grades '!$G$3:$H$102,2,FALSE),D189="us quarter percentage",VLOOKUP(G189,'Grades '!$E$3:$F$102,2,FALSE),D189="canadian quarter percentage",VLOOKUP(G189,'Grades '!$I$3:$J$102,2,FALSE),D189="canadian semester percentage",VLOOKUP(G189,'Grades '!$K$3:$L$102,2,FALSE)))</f>
        <v/>
      </c>
      <c r="I189" s="9" t="str">
        <f t="shared" si="57"/>
        <v/>
      </c>
      <c r="J189" s="10" t="str">
        <f t="shared" si="46"/>
        <v/>
      </c>
      <c r="K189" s="11" t="str">
        <f t="shared" si="59"/>
        <v/>
      </c>
      <c r="L189" s="11" t="str">
        <f t="shared" si="56"/>
        <v/>
      </c>
      <c r="M189" s="11" t="str">
        <f>IF($T188=0,SUM(I$2:I187),"")</f>
        <v/>
      </c>
      <c r="N189" s="11" t="str">
        <f>IF($T188=0,SUM(J$2:J189),"")</f>
        <v/>
      </c>
      <c r="O189" s="18" t="str">
        <f t="shared" si="41"/>
        <v/>
      </c>
      <c r="P189" s="29" t="str">
        <f>IF(OR(ISBLANK(B189),ISBLANK(C189)),"",VLOOKUP(B189&amp;C189,'Grades '!Q$2:R$285,2,FALSE))</f>
        <v/>
      </c>
      <c r="Q189" s="9" t="str">
        <f t="shared" si="47"/>
        <v/>
      </c>
      <c r="R189" s="9" t="str">
        <f t="shared" si="48"/>
        <v/>
      </c>
      <c r="S189" s="9" t="str">
        <f t="shared" si="49"/>
        <v/>
      </c>
      <c r="T189" s="16" t="str">
        <f t="shared" si="50"/>
        <v/>
      </c>
      <c r="U189" s="10" t="str">
        <f t="shared" si="42"/>
        <v/>
      </c>
      <c r="V189" s="10" t="str">
        <f>IF($T188=0,SUM(I$2:I187),IF(OR(E189="",I189="",I189="No Credits Listed"),"",IF($Q189&gt;1,"",SUMIF($P:$P,$P189,$I:$I))))</f>
        <v/>
      </c>
      <c r="W189" s="10" t="str">
        <f>IF($T188=0,SUM(J$2:J187),IF(OR(E189="",J189=""),"",IF($Q189&gt;1,"",SUMIF($P:$P,$P189,$J:$J))))</f>
        <v/>
      </c>
      <c r="X189" s="10" t="str">
        <f t="shared" si="58"/>
        <v/>
      </c>
      <c r="Y189" s="9" t="str">
        <f t="shared" si="43"/>
        <v/>
      </c>
      <c r="Z189" s="10" t="str">
        <f t="shared" si="44"/>
        <v/>
      </c>
      <c r="AA189" s="10" t="str">
        <f t="shared" si="45"/>
        <v/>
      </c>
      <c r="AB189" s="10" t="str">
        <f t="shared" si="51"/>
        <v/>
      </c>
      <c r="AC189" s="17" t="str">
        <f t="shared" si="52"/>
        <v/>
      </c>
      <c r="AD189" s="18" t="str">
        <f t="shared" si="53"/>
        <v/>
      </c>
      <c r="AE189" s="18" t="str">
        <f t="shared" si="54"/>
        <v/>
      </c>
      <c r="AF189" s="18" t="str">
        <f t="shared" si="55"/>
        <v/>
      </c>
    </row>
    <row r="190" spans="1:32" ht="15.75">
      <c r="A190" s="13"/>
      <c r="B190" s="13"/>
      <c r="C190" s="13"/>
      <c r="D190" s="4"/>
      <c r="E190" s="13"/>
      <c r="F190" s="14"/>
      <c r="G190" s="15"/>
      <c r="H190" s="9" t="str">
        <f>IF(AND(ISBLANK(D190),ISBLANK(E190),ISBLANK(F190),ISBLANK(G190)),"",_xlfn.IFS(ISBLANK(D190),"No Calendar Reported",ISBLANK(G190),"No Grade Reported",D190="quarter",VLOOKUP(G190,'Grades '!$A$3:$B$62,2,FALSE),D190="semester",VLOOKUP(G190,'Grades '!$C$3:$D$62,2,FALSE),D190="us semester percentage",VLOOKUP(G190,'Grades '!$G$3:$H$102,2,FALSE),D190="us quarter percentage",VLOOKUP(G190,'Grades '!$E$3:$F$102,2,FALSE),D190="canadian quarter percentage",VLOOKUP(G190,'Grades '!$I$3:$J$102,2,FALSE),D190="canadian semester percentage",VLOOKUP(G190,'Grades '!$K$3:$L$102,2,FALSE)))</f>
        <v/>
      </c>
      <c r="I190" s="9" t="str">
        <f t="shared" si="57"/>
        <v/>
      </c>
      <c r="J190" s="10" t="str">
        <f t="shared" si="46"/>
        <v/>
      </c>
      <c r="K190" s="11" t="str">
        <f t="shared" si="59"/>
        <v/>
      </c>
      <c r="L190" s="11" t="str">
        <f t="shared" si="56"/>
        <v/>
      </c>
      <c r="M190" s="11" t="str">
        <f>IF($T189=0,SUM(I$2:I188),"")</f>
        <v/>
      </c>
      <c r="N190" s="11" t="str">
        <f>IF($T189=0,SUM(J$2:J190),"")</f>
        <v/>
      </c>
      <c r="O190" s="18" t="str">
        <f t="shared" si="41"/>
        <v/>
      </c>
      <c r="P190" s="29" t="str">
        <f>IF(OR(ISBLANK(B190),ISBLANK(C190)),"",VLOOKUP(B190&amp;C190,'Grades '!Q$2:R$285,2,FALSE))</f>
        <v/>
      </c>
      <c r="Q190" s="9" t="str">
        <f t="shared" si="47"/>
        <v/>
      </c>
      <c r="R190" s="9" t="str">
        <f t="shared" si="48"/>
        <v/>
      </c>
      <c r="S190" s="9" t="str">
        <f t="shared" si="49"/>
        <v/>
      </c>
      <c r="T190" s="16" t="str">
        <f t="shared" si="50"/>
        <v/>
      </c>
      <c r="U190" s="10" t="str">
        <f t="shared" si="42"/>
        <v/>
      </c>
      <c r="V190" s="10" t="str">
        <f>IF($T189=0,SUM(I$2:I188),IF(OR(E190="",I190="",I190="No Credits Listed"),"",IF($Q190&gt;1,"",SUMIF($P:$P,$P190,$I:$I))))</f>
        <v/>
      </c>
      <c r="W190" s="10" t="str">
        <f>IF($T189=0,SUM(J$2:J188),IF(OR(E190="",J190=""),"",IF($Q190&gt;1,"",SUMIF($P:$P,$P190,$J:$J))))</f>
        <v/>
      </c>
      <c r="X190" s="10" t="str">
        <f t="shared" si="58"/>
        <v/>
      </c>
      <c r="Y190" s="9" t="str">
        <f t="shared" si="43"/>
        <v/>
      </c>
      <c r="Z190" s="10" t="str">
        <f t="shared" si="44"/>
        <v/>
      </c>
      <c r="AA190" s="10" t="str">
        <f t="shared" si="45"/>
        <v/>
      </c>
      <c r="AB190" s="10" t="str">
        <f t="shared" si="51"/>
        <v/>
      </c>
      <c r="AC190" s="17" t="str">
        <f t="shared" si="52"/>
        <v/>
      </c>
      <c r="AD190" s="18" t="str">
        <f t="shared" si="53"/>
        <v/>
      </c>
      <c r="AE190" s="18" t="str">
        <f t="shared" si="54"/>
        <v/>
      </c>
      <c r="AF190" s="18" t="str">
        <f t="shared" si="55"/>
        <v/>
      </c>
    </row>
    <row r="191" spans="1:32" ht="15.75">
      <c r="A191" s="13"/>
      <c r="B191" s="13"/>
      <c r="C191" s="13"/>
      <c r="D191" s="4"/>
      <c r="E191" s="13"/>
      <c r="F191" s="14"/>
      <c r="G191" s="15"/>
      <c r="H191" s="9" t="str">
        <f>IF(AND(ISBLANK(D191),ISBLANK(E191),ISBLANK(F191),ISBLANK(G191)),"",_xlfn.IFS(ISBLANK(D191),"No Calendar Reported",ISBLANK(G191),"No Grade Reported",D191="quarter",VLOOKUP(G191,'Grades '!$A$3:$B$62,2,FALSE),D191="semester",VLOOKUP(G191,'Grades '!$C$3:$D$62,2,FALSE),D191="us semester percentage",VLOOKUP(G191,'Grades '!$G$3:$H$102,2,FALSE),D191="us quarter percentage",VLOOKUP(G191,'Grades '!$E$3:$F$102,2,FALSE),D191="canadian quarter percentage",VLOOKUP(G191,'Grades '!$I$3:$J$102,2,FALSE),D191="canadian semester percentage",VLOOKUP(G191,'Grades '!$K$3:$L$102,2,FALSE)))</f>
        <v/>
      </c>
      <c r="I191" s="9" t="str">
        <f t="shared" si="57"/>
        <v/>
      </c>
      <c r="J191" s="10" t="str">
        <f t="shared" si="46"/>
        <v/>
      </c>
      <c r="K191" s="11" t="str">
        <f t="shared" si="59"/>
        <v/>
      </c>
      <c r="L191" s="11" t="str">
        <f t="shared" si="56"/>
        <v/>
      </c>
      <c r="M191" s="11" t="str">
        <f>IF($T190=0,SUM(I$2:I189),"")</f>
        <v/>
      </c>
      <c r="N191" s="11" t="str">
        <f>IF($T190=0,SUM(J$2:J191),"")</f>
        <v/>
      </c>
      <c r="O191" s="18" t="str">
        <f t="shared" si="41"/>
        <v/>
      </c>
      <c r="P191" s="29" t="str">
        <f>IF(OR(ISBLANK(B191),ISBLANK(C191)),"",VLOOKUP(B191&amp;C191,'Grades '!Q$2:R$285,2,FALSE))</f>
        <v/>
      </c>
      <c r="Q191" s="9" t="str">
        <f t="shared" si="47"/>
        <v/>
      </c>
      <c r="R191" s="9" t="str">
        <f t="shared" si="48"/>
        <v/>
      </c>
      <c r="S191" s="9" t="str">
        <f t="shared" si="49"/>
        <v/>
      </c>
      <c r="T191" s="16" t="str">
        <f t="shared" si="50"/>
        <v/>
      </c>
      <c r="U191" s="10" t="str">
        <f t="shared" si="42"/>
        <v/>
      </c>
      <c r="V191" s="10" t="str">
        <f>IF($T190=0,SUM(I$2:I189),IF(OR(E191="",I191="",I191="No Credits Listed"),"",IF($Q191&gt;1,"",SUMIF($P:$P,$P191,$I:$I))))</f>
        <v/>
      </c>
      <c r="W191" s="10" t="str">
        <f>IF($T190=0,SUM(J$2:J189),IF(OR(E191="",J191=""),"",IF($Q191&gt;1,"",SUMIF($P:$P,$P191,$J:$J))))</f>
        <v/>
      </c>
      <c r="X191" s="10" t="str">
        <f t="shared" si="58"/>
        <v/>
      </c>
      <c r="Y191" s="9" t="str">
        <f t="shared" si="43"/>
        <v/>
      </c>
      <c r="Z191" s="10" t="str">
        <f t="shared" si="44"/>
        <v/>
      </c>
      <c r="AA191" s="10" t="str">
        <f t="shared" si="45"/>
        <v/>
      </c>
      <c r="AB191" s="10" t="str">
        <f t="shared" si="51"/>
        <v/>
      </c>
      <c r="AC191" s="17" t="str">
        <f t="shared" si="52"/>
        <v/>
      </c>
      <c r="AD191" s="18" t="str">
        <f t="shared" si="53"/>
        <v/>
      </c>
      <c r="AE191" s="18" t="str">
        <f t="shared" si="54"/>
        <v/>
      </c>
      <c r="AF191" s="18" t="str">
        <f t="shared" si="55"/>
        <v/>
      </c>
    </row>
    <row r="192" spans="1:32" ht="15.75">
      <c r="A192" s="13"/>
      <c r="B192" s="13"/>
      <c r="C192" s="13"/>
      <c r="D192" s="4"/>
      <c r="E192" s="13"/>
      <c r="F192" s="14"/>
      <c r="G192" s="15"/>
      <c r="H192" s="9" t="str">
        <f>IF(AND(ISBLANK(D192),ISBLANK(E192),ISBLANK(F192),ISBLANK(G192)),"",_xlfn.IFS(ISBLANK(D192),"No Calendar Reported",ISBLANK(G192),"No Grade Reported",D192="quarter",VLOOKUP(G192,'Grades '!$A$3:$B$62,2,FALSE),D192="semester",VLOOKUP(G192,'Grades '!$C$3:$D$62,2,FALSE),D192="us semester percentage",VLOOKUP(G192,'Grades '!$G$3:$H$102,2,FALSE),D192="us quarter percentage",VLOOKUP(G192,'Grades '!$E$3:$F$102,2,FALSE),D192="canadian quarter percentage",VLOOKUP(G192,'Grades '!$I$3:$J$102,2,FALSE),D192="canadian semester percentage",VLOOKUP(G192,'Grades '!$K$3:$L$102,2,FALSE)))</f>
        <v/>
      </c>
      <c r="I192" s="9" t="str">
        <f t="shared" si="57"/>
        <v/>
      </c>
      <c r="J192" s="10" t="str">
        <f t="shared" si="46"/>
        <v/>
      </c>
      <c r="K192" s="11" t="str">
        <f t="shared" si="59"/>
        <v/>
      </c>
      <c r="L192" s="11" t="str">
        <f t="shared" si="56"/>
        <v/>
      </c>
      <c r="M192" s="11" t="str">
        <f>IF($T191=0,SUM(I$2:I190),"")</f>
        <v/>
      </c>
      <c r="N192" s="11" t="str">
        <f>IF($T191=0,SUM(J$2:J192),"")</f>
        <v/>
      </c>
      <c r="O192" s="18" t="str">
        <f t="shared" si="41"/>
        <v/>
      </c>
      <c r="P192" s="29" t="str">
        <f>IF(OR(ISBLANK(B192),ISBLANK(C192)),"",VLOOKUP(B192&amp;C192,'Grades '!Q$2:R$285,2,FALSE))</f>
        <v/>
      </c>
      <c r="Q192" s="9" t="str">
        <f t="shared" si="47"/>
        <v/>
      </c>
      <c r="R192" s="9" t="str">
        <f t="shared" si="48"/>
        <v/>
      </c>
      <c r="S192" s="9" t="str">
        <f t="shared" si="49"/>
        <v/>
      </c>
      <c r="T192" s="16" t="str">
        <f t="shared" si="50"/>
        <v/>
      </c>
      <c r="U192" s="10" t="str">
        <f t="shared" si="42"/>
        <v/>
      </c>
      <c r="V192" s="10" t="str">
        <f>IF($T191=0,SUM(I$2:I190),IF(OR(E192="",I192="",I192="No Credits Listed"),"",IF($Q192&gt;1,"",SUMIF($P:$P,$P192,$I:$I))))</f>
        <v/>
      </c>
      <c r="W192" s="10" t="str">
        <f>IF($T191=0,SUM(J$2:J190),IF(OR(E192="",J192=""),"",IF($Q192&gt;1,"",SUMIF($P:$P,$P192,$J:$J))))</f>
        <v/>
      </c>
      <c r="X192" s="10" t="str">
        <f t="shared" si="58"/>
        <v/>
      </c>
      <c r="Y192" s="9" t="str">
        <f t="shared" si="43"/>
        <v/>
      </c>
      <c r="Z192" s="10" t="str">
        <f t="shared" si="44"/>
        <v/>
      </c>
      <c r="AA192" s="10" t="str">
        <f t="shared" si="45"/>
        <v/>
      </c>
      <c r="AB192" s="10" t="str">
        <f t="shared" si="51"/>
        <v/>
      </c>
      <c r="AC192" s="17" t="str">
        <f t="shared" si="52"/>
        <v/>
      </c>
      <c r="AD192" s="18" t="str">
        <f t="shared" si="53"/>
        <v/>
      </c>
      <c r="AE192" s="18" t="str">
        <f t="shared" si="54"/>
        <v/>
      </c>
      <c r="AF192" s="18" t="str">
        <f t="shared" si="55"/>
        <v/>
      </c>
    </row>
    <row r="193" spans="1:32" ht="15.75">
      <c r="A193" s="13"/>
      <c r="B193" s="13"/>
      <c r="C193" s="13"/>
      <c r="D193" s="4"/>
      <c r="E193" s="13"/>
      <c r="F193" s="14"/>
      <c r="G193" s="15"/>
      <c r="H193" s="9" t="str">
        <f>IF(AND(ISBLANK(D193),ISBLANK(E193),ISBLANK(F193),ISBLANK(G193)),"",_xlfn.IFS(ISBLANK(D193),"No Calendar Reported",ISBLANK(G193),"No Grade Reported",D193="quarter",VLOOKUP(G193,'Grades '!$A$3:$B$62,2,FALSE),D193="semester",VLOOKUP(G193,'Grades '!$C$3:$D$62,2,FALSE),D193="us semester percentage",VLOOKUP(G193,'Grades '!$G$3:$H$102,2,FALSE),D193="us quarter percentage",VLOOKUP(G193,'Grades '!$E$3:$F$102,2,FALSE),D193="canadian quarter percentage",VLOOKUP(G193,'Grades '!$I$3:$J$102,2,FALSE),D193="canadian semester percentage",VLOOKUP(G193,'Grades '!$K$3:$L$102,2,FALSE)))</f>
        <v/>
      </c>
      <c r="I193" s="9" t="str">
        <f t="shared" si="57"/>
        <v/>
      </c>
      <c r="J193" s="10" t="str">
        <f t="shared" si="46"/>
        <v/>
      </c>
      <c r="K193" s="11" t="str">
        <f t="shared" si="59"/>
        <v/>
      </c>
      <c r="L193" s="11" t="str">
        <f t="shared" si="56"/>
        <v/>
      </c>
      <c r="M193" s="11" t="str">
        <f>IF($T192=0,SUM(I$2:I191),"")</f>
        <v/>
      </c>
      <c r="N193" s="11" t="str">
        <f>IF($T192=0,SUM(J$2:J193),"")</f>
        <v/>
      </c>
      <c r="O193" s="18" t="str">
        <f t="shared" si="41"/>
        <v/>
      </c>
      <c r="P193" s="29" t="str">
        <f>IF(OR(ISBLANK(B193),ISBLANK(C193)),"",VLOOKUP(B193&amp;C193,'Grades '!Q$2:R$285,2,FALSE))</f>
        <v/>
      </c>
      <c r="Q193" s="9" t="str">
        <f t="shared" si="47"/>
        <v/>
      </c>
      <c r="R193" s="9" t="str">
        <f t="shared" si="48"/>
        <v/>
      </c>
      <c r="S193" s="9" t="str">
        <f t="shared" si="49"/>
        <v/>
      </c>
      <c r="T193" s="16" t="str">
        <f t="shared" si="50"/>
        <v/>
      </c>
      <c r="U193" s="10" t="str">
        <f t="shared" si="42"/>
        <v/>
      </c>
      <c r="V193" s="10" t="str">
        <f>IF($T192=0,SUM(I$2:I191),IF(OR(E193="",I193="",I193="No Credits Listed"),"",IF($Q193&gt;1,"",SUMIF($P:$P,$P193,$I:$I))))</f>
        <v/>
      </c>
      <c r="W193" s="10" t="str">
        <f>IF($T192=0,SUM(J$2:J191),IF(OR(E193="",J193=""),"",IF($Q193&gt;1,"",SUMIF($P:$P,$P193,$J:$J))))</f>
        <v/>
      </c>
      <c r="X193" s="10" t="str">
        <f t="shared" si="58"/>
        <v/>
      </c>
      <c r="Y193" s="9" t="str">
        <f t="shared" si="43"/>
        <v/>
      </c>
      <c r="Z193" s="10" t="str">
        <f t="shared" si="44"/>
        <v/>
      </c>
      <c r="AA193" s="10" t="str">
        <f t="shared" si="45"/>
        <v/>
      </c>
      <c r="AB193" s="10" t="str">
        <f t="shared" si="51"/>
        <v/>
      </c>
      <c r="AC193" s="17" t="str">
        <f t="shared" si="52"/>
        <v/>
      </c>
      <c r="AD193" s="18" t="str">
        <f t="shared" si="53"/>
        <v/>
      </c>
      <c r="AE193" s="18" t="str">
        <f t="shared" si="54"/>
        <v/>
      </c>
      <c r="AF193" s="18" t="str">
        <f t="shared" si="55"/>
        <v/>
      </c>
    </row>
    <row r="194" spans="1:32" ht="15.75">
      <c r="A194" s="13"/>
      <c r="B194" s="13"/>
      <c r="C194" s="13"/>
      <c r="D194" s="4"/>
      <c r="E194" s="13"/>
      <c r="F194" s="14"/>
      <c r="G194" s="15"/>
      <c r="H194" s="9" t="str">
        <f>IF(AND(ISBLANK(D194),ISBLANK(E194),ISBLANK(F194),ISBLANK(G194)),"",_xlfn.IFS(ISBLANK(D194),"No Calendar Reported",ISBLANK(G194),"No Grade Reported",D194="quarter",VLOOKUP(G194,'Grades '!$A$3:$B$62,2,FALSE),D194="semester",VLOOKUP(G194,'Grades '!$C$3:$D$62,2,FALSE),D194="us semester percentage",VLOOKUP(G194,'Grades '!$G$3:$H$102,2,FALSE),D194="us quarter percentage",VLOOKUP(G194,'Grades '!$E$3:$F$102,2,FALSE),D194="canadian quarter percentage",VLOOKUP(G194,'Grades '!$I$3:$J$102,2,FALSE),D194="canadian semester percentage",VLOOKUP(G194,'Grades '!$K$3:$L$102,2,FALSE)))</f>
        <v/>
      </c>
      <c r="I194" s="9" t="str">
        <f t="shared" si="57"/>
        <v/>
      </c>
      <c r="J194" s="10" t="str">
        <f t="shared" si="46"/>
        <v/>
      </c>
      <c r="K194" s="11" t="str">
        <f t="shared" si="59"/>
        <v/>
      </c>
      <c r="L194" s="11" t="str">
        <f t="shared" si="56"/>
        <v/>
      </c>
      <c r="M194" s="11" t="str">
        <f>IF($T193=0,SUM(I$2:I192),"")</f>
        <v/>
      </c>
      <c r="N194" s="11" t="str">
        <f>IF($T193=0,SUM(J$2:J194),"")</f>
        <v/>
      </c>
      <c r="O194" s="18" t="str">
        <f t="shared" ref="O194:O257" si="60">IF(OR(V194="",W194=""),"",IF($T193=0,W194/V194,""))</f>
        <v/>
      </c>
      <c r="P194" s="29" t="str">
        <f>IF(OR(ISBLANK(B194),ISBLANK(C194)),"",VLOOKUP(B194&amp;C194,'Grades '!Q$2:R$285,2,FALSE))</f>
        <v/>
      </c>
      <c r="Q194" s="9" t="str">
        <f t="shared" si="47"/>
        <v/>
      </c>
      <c r="R194" s="9" t="str">
        <f t="shared" si="48"/>
        <v/>
      </c>
      <c r="S194" s="9" t="str">
        <f t="shared" si="49"/>
        <v/>
      </c>
      <c r="T194" s="16" t="str">
        <f t="shared" si="50"/>
        <v/>
      </c>
      <c r="U194" s="10" t="str">
        <f t="shared" ref="U194:U257" si="61">IF(T193=0,"TOTAL",IF(AND(V194="",W194="",X194=""),"",((IF(Q194&gt;1,"",B194&amp;" "&amp;C194)))))</f>
        <v/>
      </c>
      <c r="V194" s="10" t="str">
        <f>IF($T193=0,SUM(I$2:I192),IF(OR(E194="",I194="",I194="No Credits Listed"),"",IF($Q194&gt;1,"",SUMIF($P:$P,$P194,$I:$I))))</f>
        <v/>
      </c>
      <c r="W194" s="10" t="str">
        <f>IF($T193=0,SUM(J$2:J192),IF(OR(E194="",J194=""),"",IF($Q194&gt;1,"",SUMIF($P:$P,$P194,$J:$J))))</f>
        <v/>
      </c>
      <c r="X194" s="10" t="str">
        <f t="shared" si="58"/>
        <v/>
      </c>
      <c r="Y194" s="9" t="str">
        <f t="shared" ref="Y194:Y257" si="62">IF(AND(Z194="",AA194="",AB194=""),"",IF(R194&gt;1,"",A194))</f>
        <v/>
      </c>
      <c r="Z194" s="10" t="str">
        <f t="shared" ref="Z194:Z257" si="63">IF(OR(E194="",I194="",I194="No Credits Listed"),"",IF($R194&gt;1,"",SUMIF($A:$A,$A194,I:I)))</f>
        <v/>
      </c>
      <c r="AA194" s="10" t="str">
        <f t="shared" ref="AA194:AA257" si="64">IF(OR(E194="",J194=""),"",IF($R194&gt;1,"",SUMIF($A:$A,$A194,J:J)))</f>
        <v/>
      </c>
      <c r="AB194" s="10" t="str">
        <f t="shared" si="51"/>
        <v/>
      </c>
      <c r="AC194" s="17" t="str">
        <f t="shared" si="52"/>
        <v/>
      </c>
      <c r="AD194" s="18" t="str">
        <f t="shared" si="53"/>
        <v/>
      </c>
      <c r="AE194" s="18" t="str">
        <f t="shared" si="54"/>
        <v/>
      </c>
      <c r="AF194" s="18" t="str">
        <f t="shared" si="55"/>
        <v/>
      </c>
    </row>
    <row r="195" spans="1:32" ht="15.75">
      <c r="A195" s="13"/>
      <c r="B195" s="13"/>
      <c r="C195" s="13"/>
      <c r="D195" s="4"/>
      <c r="E195" s="13"/>
      <c r="F195" s="14"/>
      <c r="G195" s="15"/>
      <c r="H195" s="9" t="str">
        <f>IF(AND(ISBLANK(D195),ISBLANK(E195),ISBLANK(F195),ISBLANK(G195)),"",_xlfn.IFS(ISBLANK(D195),"No Calendar Reported",ISBLANK(G195),"No Grade Reported",D195="quarter",VLOOKUP(G195,'Grades '!$A$3:$B$62,2,FALSE),D195="semester",VLOOKUP(G195,'Grades '!$C$3:$D$62,2,FALSE),D195="us semester percentage",VLOOKUP(G195,'Grades '!$G$3:$H$102,2,FALSE),D195="us quarter percentage",VLOOKUP(G195,'Grades '!$E$3:$F$102,2,FALSE),D195="canadian quarter percentage",VLOOKUP(G195,'Grades '!$I$3:$J$102,2,FALSE),D195="canadian semester percentage",VLOOKUP(G195,'Grades '!$K$3:$L$102,2,FALSE)))</f>
        <v/>
      </c>
      <c r="I195" s="9" t="str">
        <f t="shared" si="57"/>
        <v/>
      </c>
      <c r="J195" s="10" t="str">
        <f t="shared" ref="J195:J258" si="65">IF(OR(ISBLANK(D195),ISBLANK(F195),ISBLANK(G195)),"",IF(E195="","No Course Title Reported",H195*I195))</f>
        <v/>
      </c>
      <c r="K195" s="11" t="str">
        <f t="shared" si="59"/>
        <v/>
      </c>
      <c r="L195" s="11" t="str">
        <f t="shared" si="56"/>
        <v/>
      </c>
      <c r="M195" s="11" t="str">
        <f>IF($T194=0,SUM(I$2:I193),"")</f>
        <v/>
      </c>
      <c r="N195" s="11" t="str">
        <f>IF($T194=0,SUM(J$2:J195),"")</f>
        <v/>
      </c>
      <c r="O195" s="18" t="str">
        <f t="shared" si="60"/>
        <v/>
      </c>
      <c r="P195" s="29" t="str">
        <f>IF(OR(ISBLANK(B195),ISBLANK(C195)),"",VLOOKUP(B195&amp;C195,'Grades '!Q$2:R$285,2,FALSE))</f>
        <v/>
      </c>
      <c r="Q195" s="9" t="str">
        <f t="shared" ref="Q195:Q258" si="66">IF(P195="","",COUNTIF(P195:P1193,P195))</f>
        <v/>
      </c>
      <c r="R195" s="9" t="str">
        <f t="shared" ref="R195:R258" si="67">IF(ISBLANK(A195),"",COUNTIF(A195:A1193,A195))</f>
        <v/>
      </c>
      <c r="S195" s="9" t="str">
        <f t="shared" ref="S195:S258" si="68">IF(OR(ISBLANK(A195),P195=""),"",COUNTIFS(A195:A1193,A195,P195:P1193,P195))</f>
        <v/>
      </c>
      <c r="T195" s="16" t="str">
        <f t="shared" ref="T195:T258" si="69">IF(K195&gt;=0,IF((OR(T194=0,T194="")),"",(COUNTIF(K195:K1193,("&gt;=0")))),"")</f>
        <v/>
      </c>
      <c r="U195" s="10" t="str">
        <f t="shared" si="61"/>
        <v/>
      </c>
      <c r="V195" s="10" t="str">
        <f>IF($T194=0,SUM(I$2:I193),IF(OR(E195="",I195="",I195="No Credits Listed"),"",IF($Q195&gt;1,"",SUMIF($P:$P,$P195,$I:$I))))</f>
        <v/>
      </c>
      <c r="W195" s="10" t="str">
        <f>IF($T194=0,SUM(J$2:J193),IF(OR(E195="",J195=""),"",IF($Q195&gt;1,"",SUMIF($P:$P,$P195,$J:$J))))</f>
        <v/>
      </c>
      <c r="X195" s="10" t="str">
        <f t="shared" si="58"/>
        <v/>
      </c>
      <c r="Y195" s="9" t="str">
        <f t="shared" si="62"/>
        <v/>
      </c>
      <c r="Z195" s="10" t="str">
        <f t="shared" si="63"/>
        <v/>
      </c>
      <c r="AA195" s="10" t="str">
        <f t="shared" si="64"/>
        <v/>
      </c>
      <c r="AB195" s="10" t="str">
        <f t="shared" ref="AB195:AB258" si="70">IF(OR(Z195="",AA195=""),"",IF($R195&gt;1,"",AA195/Z195))</f>
        <v/>
      </c>
      <c r="AC195" s="17" t="str">
        <f t="shared" ref="AC195:AC258" si="71">IF(AND(AD195="",AE195="",AF195=""),"",IF(S195&gt;1,"",(A195&amp;" "&amp;B195&amp;" "&amp;C195)))</f>
        <v/>
      </c>
      <c r="AD195" s="18" t="str">
        <f t="shared" ref="AD195:AD258" si="72">IF(OR(E195="",I195="",I195="No Credits Listed"),"",IF($S195&gt;1,"",SUMIFS(I:I,$A:$A,$A195,$P:$P,$P195)))</f>
        <v/>
      </c>
      <c r="AE195" s="18" t="str">
        <f t="shared" ref="AE195:AE258" si="73">IF(OR(E195="",J195=""),"",IF($S195&gt;1,"",SUMIFS(J:J,$A:$A,$A195,$P:$P,$P195)))</f>
        <v/>
      </c>
      <c r="AF195" s="18" t="str">
        <f t="shared" ref="AF195:AF258" si="74">IF(OR(AD195="",AE195=""),"",IF($S195&gt;1,"",AE195/AD195))</f>
        <v/>
      </c>
    </row>
    <row r="196" spans="1:32" ht="15.75">
      <c r="A196" s="13"/>
      <c r="B196" s="13"/>
      <c r="C196" s="13"/>
      <c r="D196" s="4"/>
      <c r="E196" s="13"/>
      <c r="F196" s="14"/>
      <c r="G196" s="15"/>
      <c r="H196" s="9" t="str">
        <f>IF(AND(ISBLANK(D196),ISBLANK(E196),ISBLANK(F196),ISBLANK(G196)),"",_xlfn.IFS(ISBLANK(D196),"No Calendar Reported",ISBLANK(G196),"No Grade Reported",D196="quarter",VLOOKUP(G196,'Grades '!$A$3:$B$62,2,FALSE),D196="semester",VLOOKUP(G196,'Grades '!$C$3:$D$62,2,FALSE),D196="us semester percentage",VLOOKUP(G196,'Grades '!$G$3:$H$102,2,FALSE),D196="us quarter percentage",VLOOKUP(G196,'Grades '!$E$3:$F$102,2,FALSE),D196="canadian quarter percentage",VLOOKUP(G196,'Grades '!$I$3:$J$102,2,FALSE),D196="canadian semester percentage",VLOOKUP(G196,'Grades '!$K$3:$L$102,2,FALSE)))</f>
        <v/>
      </c>
      <c r="I196" s="9" t="str">
        <f t="shared" si="57"/>
        <v/>
      </c>
      <c r="J196" s="10" t="str">
        <f t="shared" si="65"/>
        <v/>
      </c>
      <c r="K196" s="11" t="str">
        <f t="shared" si="59"/>
        <v/>
      </c>
      <c r="L196" s="11" t="str">
        <f t="shared" si="56"/>
        <v/>
      </c>
      <c r="M196" s="11" t="str">
        <f>IF($T195=0,SUM(I$2:I194),"")</f>
        <v/>
      </c>
      <c r="N196" s="11" t="str">
        <f>IF($T195=0,SUM(J$2:J196),"")</f>
        <v/>
      </c>
      <c r="O196" s="18" t="str">
        <f t="shared" si="60"/>
        <v/>
      </c>
      <c r="P196" s="29" t="str">
        <f>IF(OR(ISBLANK(B196),ISBLANK(C196)),"",VLOOKUP(B196&amp;C196,'Grades '!Q$2:R$285,2,FALSE))</f>
        <v/>
      </c>
      <c r="Q196" s="9" t="str">
        <f t="shared" si="66"/>
        <v/>
      </c>
      <c r="R196" s="9" t="str">
        <f t="shared" si="67"/>
        <v/>
      </c>
      <c r="S196" s="9" t="str">
        <f t="shared" si="68"/>
        <v/>
      </c>
      <c r="T196" s="16" t="str">
        <f t="shared" si="69"/>
        <v/>
      </c>
      <c r="U196" s="10" t="str">
        <f t="shared" si="61"/>
        <v/>
      </c>
      <c r="V196" s="10" t="str">
        <f>IF($T195=0,SUM(I$2:I194),IF(OR(E196="",I196="",I196="No Credits Listed"),"",IF($Q196&gt;1,"",SUMIF($P:$P,$P196,$I:$I))))</f>
        <v/>
      </c>
      <c r="W196" s="10" t="str">
        <f>IF($T195=0,SUM(J$2:J194),IF(OR(E196="",J196=""),"",IF($Q196&gt;1,"",SUMIF($P:$P,$P196,$J:$J))))</f>
        <v/>
      </c>
      <c r="X196" s="10" t="str">
        <f t="shared" si="58"/>
        <v/>
      </c>
      <c r="Y196" s="9" t="str">
        <f t="shared" si="62"/>
        <v/>
      </c>
      <c r="Z196" s="10" t="str">
        <f t="shared" si="63"/>
        <v/>
      </c>
      <c r="AA196" s="10" t="str">
        <f t="shared" si="64"/>
        <v/>
      </c>
      <c r="AB196" s="10" t="str">
        <f t="shared" si="70"/>
        <v/>
      </c>
      <c r="AC196" s="17" t="str">
        <f t="shared" si="71"/>
        <v/>
      </c>
      <c r="AD196" s="18" t="str">
        <f t="shared" si="72"/>
        <v/>
      </c>
      <c r="AE196" s="18" t="str">
        <f t="shared" si="73"/>
        <v/>
      </c>
      <c r="AF196" s="18" t="str">
        <f t="shared" si="74"/>
        <v/>
      </c>
    </row>
    <row r="197" spans="1:32" ht="15.75">
      <c r="A197" s="13"/>
      <c r="B197" s="13"/>
      <c r="C197" s="13"/>
      <c r="D197" s="4"/>
      <c r="E197" s="13"/>
      <c r="F197" s="14"/>
      <c r="G197" s="15"/>
      <c r="H197" s="9" t="str">
        <f>IF(AND(ISBLANK(D197),ISBLANK(E197),ISBLANK(F197),ISBLANK(G197)),"",_xlfn.IFS(ISBLANK(D197),"No Calendar Reported",ISBLANK(G197),"No Grade Reported",D197="quarter",VLOOKUP(G197,'Grades '!$A$3:$B$62,2,FALSE),D197="semester",VLOOKUP(G197,'Grades '!$C$3:$D$62,2,FALSE),D197="us semester percentage",VLOOKUP(G197,'Grades '!$G$3:$H$102,2,FALSE),D197="us quarter percentage",VLOOKUP(G197,'Grades '!$E$3:$F$102,2,FALSE),D197="canadian quarter percentage",VLOOKUP(G197,'Grades '!$I$3:$J$102,2,FALSE),D197="canadian semester percentage",VLOOKUP(G197,'Grades '!$K$3:$L$102,2,FALSE)))</f>
        <v/>
      </c>
      <c r="I197" s="9" t="str">
        <f t="shared" si="57"/>
        <v/>
      </c>
      <c r="J197" s="10" t="str">
        <f t="shared" si="65"/>
        <v/>
      </c>
      <c r="K197" s="11" t="str">
        <f t="shared" si="59"/>
        <v/>
      </c>
      <c r="L197" s="11" t="str">
        <f t="shared" ref="L197:L260" si="75">IF(T196=0,"TOTAL",IF(AND(M197="",N197="",O197=""),"",))</f>
        <v/>
      </c>
      <c r="M197" s="11" t="str">
        <f>IF($T196=0,SUM(I$2:I195),"")</f>
        <v/>
      </c>
      <c r="N197" s="11" t="str">
        <f>IF($T196=0,SUM(J$2:J197),"")</f>
        <v/>
      </c>
      <c r="O197" s="18" t="str">
        <f t="shared" si="60"/>
        <v/>
      </c>
      <c r="P197" s="29" t="str">
        <f>IF(OR(ISBLANK(B197),ISBLANK(C197)),"",VLOOKUP(B197&amp;C197,'Grades '!Q$2:R$285,2,FALSE))</f>
        <v/>
      </c>
      <c r="Q197" s="9" t="str">
        <f t="shared" si="66"/>
        <v/>
      </c>
      <c r="R197" s="9" t="str">
        <f t="shared" si="67"/>
        <v/>
      </c>
      <c r="S197" s="9" t="str">
        <f t="shared" si="68"/>
        <v/>
      </c>
      <c r="T197" s="16" t="str">
        <f t="shared" si="69"/>
        <v/>
      </c>
      <c r="U197" s="10" t="str">
        <f t="shared" si="61"/>
        <v/>
      </c>
      <c r="V197" s="10" t="str">
        <f>IF($T196=0,SUM(I$2:I195),IF(OR(E197="",I197="",I197="No Credits Listed"),"",IF($Q197&gt;1,"",SUMIF($P:$P,$P197,$I:$I))))</f>
        <v/>
      </c>
      <c r="W197" s="10" t="str">
        <f>IF($T196=0,SUM(J$2:J195),IF(OR(E197="",J197=""),"",IF($Q197&gt;1,"",SUMIF($P:$P,$P197,$J:$J))))</f>
        <v/>
      </c>
      <c r="X197" s="10" t="str">
        <f t="shared" si="58"/>
        <v/>
      </c>
      <c r="Y197" s="9" t="str">
        <f t="shared" si="62"/>
        <v/>
      </c>
      <c r="Z197" s="10" t="str">
        <f t="shared" si="63"/>
        <v/>
      </c>
      <c r="AA197" s="10" t="str">
        <f t="shared" si="64"/>
        <v/>
      </c>
      <c r="AB197" s="10" t="str">
        <f t="shared" si="70"/>
        <v/>
      </c>
      <c r="AC197" s="17" t="str">
        <f t="shared" si="71"/>
        <v/>
      </c>
      <c r="AD197" s="18" t="str">
        <f t="shared" si="72"/>
        <v/>
      </c>
      <c r="AE197" s="18" t="str">
        <f t="shared" si="73"/>
        <v/>
      </c>
      <c r="AF197" s="18" t="str">
        <f t="shared" si="74"/>
        <v/>
      </c>
    </row>
    <row r="198" spans="1:32" ht="15.75">
      <c r="A198" s="13"/>
      <c r="B198" s="13"/>
      <c r="C198" s="13"/>
      <c r="D198" s="4"/>
      <c r="E198" s="13"/>
      <c r="F198" s="14"/>
      <c r="G198" s="15"/>
      <c r="H198" s="9" t="str">
        <f>IF(AND(ISBLANK(D198),ISBLANK(E198),ISBLANK(F198),ISBLANK(G198)),"",_xlfn.IFS(ISBLANK(D198),"No Calendar Reported",ISBLANK(G198),"No Grade Reported",D198="quarter",VLOOKUP(G198,'Grades '!$A$3:$B$62,2,FALSE),D198="semester",VLOOKUP(G198,'Grades '!$C$3:$D$62,2,FALSE),D198="us semester percentage",VLOOKUP(G198,'Grades '!$G$3:$H$102,2,FALSE),D198="us quarter percentage",VLOOKUP(G198,'Grades '!$E$3:$F$102,2,FALSE),D198="canadian quarter percentage",VLOOKUP(G198,'Grades '!$I$3:$J$102,2,FALSE),D198="canadian semester percentage",VLOOKUP(G198,'Grades '!$K$3:$L$102,2,FALSE)))</f>
        <v/>
      </c>
      <c r="I198" s="9" t="str">
        <f t="shared" ref="I198:I261" si="76">IF(AND(ISBLANK(D198),ISBLANK(E198),ISBLANK(F198),ISBLANK(G198)),"",_xlfn.IFS(D198="","No Calendar Reported",F198="","No Credits Reported",OR(D198="quarter",D198="us quarter percentage",D198="canadian quarter percentage")=TRUE,((F198*0.667)),OR(D198="semester",D198="us semester percentage",D198="canadian semester percentage" ),F198))</f>
        <v/>
      </c>
      <c r="J198" s="10" t="str">
        <f t="shared" si="65"/>
        <v/>
      </c>
      <c r="K198" s="11" t="str">
        <f t="shared" si="59"/>
        <v/>
      </c>
      <c r="L198" s="11" t="str">
        <f t="shared" si="75"/>
        <v/>
      </c>
      <c r="M198" s="11" t="str">
        <f>IF($T197=0,SUM(I$2:I196),"")</f>
        <v/>
      </c>
      <c r="N198" s="11" t="str">
        <f>IF($T197=0,SUM(J$2:J198),"")</f>
        <v/>
      </c>
      <c r="O198" s="18" t="str">
        <f t="shared" si="60"/>
        <v/>
      </c>
      <c r="P198" s="29" t="str">
        <f>IF(OR(ISBLANK(B198),ISBLANK(C198)),"",VLOOKUP(B198&amp;C198,'Grades '!Q$2:R$285,2,FALSE))</f>
        <v/>
      </c>
      <c r="Q198" s="9" t="str">
        <f t="shared" si="66"/>
        <v/>
      </c>
      <c r="R198" s="9" t="str">
        <f t="shared" si="67"/>
        <v/>
      </c>
      <c r="S198" s="9" t="str">
        <f t="shared" si="68"/>
        <v/>
      </c>
      <c r="T198" s="16" t="str">
        <f t="shared" si="69"/>
        <v/>
      </c>
      <c r="U198" s="10" t="str">
        <f t="shared" si="61"/>
        <v/>
      </c>
      <c r="V198" s="10" t="str">
        <f>IF($T197=0,SUM(I$2:I196),IF(OR(E198="",I198="",I198="No Credits Listed"),"",IF($Q198&gt;1,"",SUMIF($P:$P,$P198,$I:$I))))</f>
        <v/>
      </c>
      <c r="W198" s="10" t="str">
        <f>IF($T197=0,SUM(J$2:J196),IF(OR(E198="",J198=""),"",IF($Q198&gt;1,"",SUMIF($P:$P,$P198,$J:$J))))</f>
        <v/>
      </c>
      <c r="X198" s="10" t="str">
        <f t="shared" si="58"/>
        <v/>
      </c>
      <c r="Y198" s="9" t="str">
        <f t="shared" si="62"/>
        <v/>
      </c>
      <c r="Z198" s="10" t="str">
        <f t="shared" si="63"/>
        <v/>
      </c>
      <c r="AA198" s="10" t="str">
        <f t="shared" si="64"/>
        <v/>
      </c>
      <c r="AB198" s="10" t="str">
        <f t="shared" si="70"/>
        <v/>
      </c>
      <c r="AC198" s="17" t="str">
        <f t="shared" si="71"/>
        <v/>
      </c>
      <c r="AD198" s="18" t="str">
        <f t="shared" si="72"/>
        <v/>
      </c>
      <c r="AE198" s="18" t="str">
        <f t="shared" si="73"/>
        <v/>
      </c>
      <c r="AF198" s="18" t="str">
        <f t="shared" si="74"/>
        <v/>
      </c>
    </row>
    <row r="199" spans="1:32" ht="15.75">
      <c r="A199" s="13"/>
      <c r="B199" s="13"/>
      <c r="C199" s="13"/>
      <c r="D199" s="4"/>
      <c r="E199" s="13"/>
      <c r="F199" s="14"/>
      <c r="G199" s="15"/>
      <c r="H199" s="9" t="str">
        <f>IF(AND(ISBLANK(D199),ISBLANK(E199),ISBLANK(F199),ISBLANK(G199)),"",_xlfn.IFS(ISBLANK(D199),"No Calendar Reported",ISBLANK(G199),"No Grade Reported",D199="quarter",VLOOKUP(G199,'Grades '!$A$3:$B$62,2,FALSE),D199="semester",VLOOKUP(G199,'Grades '!$C$3:$D$62,2,FALSE),D199="us semester percentage",VLOOKUP(G199,'Grades '!$G$3:$H$102,2,FALSE),D199="us quarter percentage",VLOOKUP(G199,'Grades '!$E$3:$F$102,2,FALSE),D199="canadian quarter percentage",VLOOKUP(G199,'Grades '!$I$3:$J$102,2,FALSE),D199="canadian semester percentage",VLOOKUP(G199,'Grades '!$K$3:$L$102,2,FALSE)))</f>
        <v/>
      </c>
      <c r="I199" s="9" t="str">
        <f t="shared" si="76"/>
        <v/>
      </c>
      <c r="J199" s="10" t="str">
        <f t="shared" si="65"/>
        <v/>
      </c>
      <c r="K199" s="11" t="str">
        <f t="shared" si="59"/>
        <v/>
      </c>
      <c r="L199" s="11" t="str">
        <f t="shared" si="75"/>
        <v/>
      </c>
      <c r="M199" s="11" t="str">
        <f>IF($T198=0,SUM(I$2:I197),"")</f>
        <v/>
      </c>
      <c r="N199" s="11" t="str">
        <f>IF($T198=0,SUM(J$2:J199),"")</f>
        <v/>
      </c>
      <c r="O199" s="18" t="str">
        <f t="shared" si="60"/>
        <v/>
      </c>
      <c r="P199" s="29" t="str">
        <f>IF(OR(ISBLANK(B199),ISBLANK(C199)),"",VLOOKUP(B199&amp;C199,'Grades '!Q$2:R$285,2,FALSE))</f>
        <v/>
      </c>
      <c r="Q199" s="9" t="str">
        <f t="shared" si="66"/>
        <v/>
      </c>
      <c r="R199" s="9" t="str">
        <f t="shared" si="67"/>
        <v/>
      </c>
      <c r="S199" s="9" t="str">
        <f t="shared" si="68"/>
        <v/>
      </c>
      <c r="T199" s="16" t="str">
        <f t="shared" si="69"/>
        <v/>
      </c>
      <c r="U199" s="10" t="str">
        <f t="shared" si="61"/>
        <v/>
      </c>
      <c r="V199" s="10" t="str">
        <f>IF($T198=0,SUM(I$2:I197),IF(OR(E199="",I199="",I199="No Credits Listed"),"",IF($Q199&gt;1,"",SUMIF($P:$P,$P199,$I:$I))))</f>
        <v/>
      </c>
      <c r="W199" s="10" t="str">
        <f>IF($T198=0,SUM(J$2:J197),IF(OR(E199="",J199=""),"",IF($Q199&gt;1,"",SUMIF($P:$P,$P199,$J:$J))))</f>
        <v/>
      </c>
      <c r="X199" s="10" t="str">
        <f t="shared" si="58"/>
        <v/>
      </c>
      <c r="Y199" s="9" t="str">
        <f t="shared" si="62"/>
        <v/>
      </c>
      <c r="Z199" s="10" t="str">
        <f t="shared" si="63"/>
        <v/>
      </c>
      <c r="AA199" s="10" t="str">
        <f t="shared" si="64"/>
        <v/>
      </c>
      <c r="AB199" s="10" t="str">
        <f t="shared" si="70"/>
        <v/>
      </c>
      <c r="AC199" s="17" t="str">
        <f t="shared" si="71"/>
        <v/>
      </c>
      <c r="AD199" s="18" t="str">
        <f t="shared" si="72"/>
        <v/>
      </c>
      <c r="AE199" s="18" t="str">
        <f t="shared" si="73"/>
        <v/>
      </c>
      <c r="AF199" s="18" t="str">
        <f t="shared" si="74"/>
        <v/>
      </c>
    </row>
    <row r="200" spans="1:32" ht="15.75">
      <c r="A200" s="13"/>
      <c r="B200" s="13"/>
      <c r="C200" s="13"/>
      <c r="D200" s="4"/>
      <c r="E200" s="13"/>
      <c r="F200" s="14"/>
      <c r="G200" s="15"/>
      <c r="H200" s="9" t="str">
        <f>IF(AND(ISBLANK(D200),ISBLANK(E200),ISBLANK(F200),ISBLANK(G200)),"",_xlfn.IFS(ISBLANK(D200),"No Calendar Reported",ISBLANK(G200),"No Grade Reported",D200="quarter",VLOOKUP(G200,'Grades '!$A$3:$B$62,2,FALSE),D200="semester",VLOOKUP(G200,'Grades '!$C$3:$D$62,2,FALSE),D200="us semester percentage",VLOOKUP(G200,'Grades '!$G$3:$H$102,2,FALSE),D200="us quarter percentage",VLOOKUP(G200,'Grades '!$E$3:$F$102,2,FALSE),D200="canadian quarter percentage",VLOOKUP(G200,'Grades '!$I$3:$J$102,2,FALSE),D200="canadian semester percentage",VLOOKUP(G200,'Grades '!$K$3:$L$102,2,FALSE)))</f>
        <v/>
      </c>
      <c r="I200" s="9" t="str">
        <f t="shared" si="76"/>
        <v/>
      </c>
      <c r="J200" s="10" t="str">
        <f t="shared" si="65"/>
        <v/>
      </c>
      <c r="K200" s="11" t="str">
        <f t="shared" si="59"/>
        <v/>
      </c>
      <c r="L200" s="11" t="str">
        <f t="shared" si="75"/>
        <v/>
      </c>
      <c r="M200" s="11" t="str">
        <f>IF($T199=0,SUM(I$2:I198),"")</f>
        <v/>
      </c>
      <c r="N200" s="11" t="str">
        <f>IF($T199=0,SUM(J$2:J200),"")</f>
        <v/>
      </c>
      <c r="O200" s="18" t="str">
        <f t="shared" si="60"/>
        <v/>
      </c>
      <c r="P200" s="29" t="str">
        <f>IF(OR(ISBLANK(B200),ISBLANK(C200)),"",VLOOKUP(B200&amp;C200,'Grades '!Q$2:R$285,2,FALSE))</f>
        <v/>
      </c>
      <c r="Q200" s="9" t="str">
        <f t="shared" si="66"/>
        <v/>
      </c>
      <c r="R200" s="9" t="str">
        <f t="shared" si="67"/>
        <v/>
      </c>
      <c r="S200" s="9" t="str">
        <f t="shared" si="68"/>
        <v/>
      </c>
      <c r="T200" s="16" t="str">
        <f t="shared" si="69"/>
        <v/>
      </c>
      <c r="U200" s="10" t="str">
        <f t="shared" si="61"/>
        <v/>
      </c>
      <c r="V200" s="10" t="str">
        <f>IF($T199=0,SUM(I$2:I198),IF(OR(E200="",I200="",I200="No Credits Listed"),"",IF($Q200&gt;1,"",SUMIF($P:$P,$P200,$I:$I))))</f>
        <v/>
      </c>
      <c r="W200" s="10" t="str">
        <f>IF($T199=0,SUM(J$2:J198),IF(OR(E200="",J200=""),"",IF($Q200&gt;1,"",SUMIF($P:$P,$P200,$J:$J))))</f>
        <v/>
      </c>
      <c r="X200" s="10" t="str">
        <f t="shared" si="58"/>
        <v/>
      </c>
      <c r="Y200" s="9" t="str">
        <f t="shared" si="62"/>
        <v/>
      </c>
      <c r="Z200" s="10" t="str">
        <f t="shared" si="63"/>
        <v/>
      </c>
      <c r="AA200" s="10" t="str">
        <f t="shared" si="64"/>
        <v/>
      </c>
      <c r="AB200" s="10" t="str">
        <f t="shared" si="70"/>
        <v/>
      </c>
      <c r="AC200" s="17" t="str">
        <f t="shared" si="71"/>
        <v/>
      </c>
      <c r="AD200" s="18" t="str">
        <f t="shared" si="72"/>
        <v/>
      </c>
      <c r="AE200" s="18" t="str">
        <f t="shared" si="73"/>
        <v/>
      </c>
      <c r="AF200" s="18" t="str">
        <f t="shared" si="74"/>
        <v/>
      </c>
    </row>
    <row r="201" spans="1:32" ht="15.75">
      <c r="A201" s="13"/>
      <c r="B201" s="13"/>
      <c r="C201" s="13"/>
      <c r="D201" s="4"/>
      <c r="E201" s="13"/>
      <c r="F201" s="14"/>
      <c r="G201" s="15"/>
      <c r="H201" s="9" t="str">
        <f>IF(AND(ISBLANK(D201),ISBLANK(E201),ISBLANK(F201),ISBLANK(G201)),"",_xlfn.IFS(ISBLANK(D201),"No Calendar Reported",ISBLANK(G201),"No Grade Reported",D201="quarter",VLOOKUP(G201,'Grades '!$A$3:$B$62,2,FALSE),D201="semester",VLOOKUP(G201,'Grades '!$C$3:$D$62,2,FALSE),D201="us semester percentage",VLOOKUP(G201,'Grades '!$G$3:$H$102,2,FALSE),D201="us quarter percentage",VLOOKUP(G201,'Grades '!$E$3:$F$102,2,FALSE),D201="canadian quarter percentage",VLOOKUP(G201,'Grades '!$I$3:$J$102,2,FALSE),D201="canadian semester percentage",VLOOKUP(G201,'Grades '!$K$3:$L$102,2,FALSE)))</f>
        <v/>
      </c>
      <c r="I201" s="9" t="str">
        <f t="shared" si="76"/>
        <v/>
      </c>
      <c r="J201" s="10" t="str">
        <f t="shared" si="65"/>
        <v/>
      </c>
      <c r="K201" s="11" t="str">
        <f t="shared" si="59"/>
        <v/>
      </c>
      <c r="L201" s="11" t="str">
        <f t="shared" si="75"/>
        <v/>
      </c>
      <c r="M201" s="11" t="str">
        <f>IF($T200=0,SUM(I$2:I199),"")</f>
        <v/>
      </c>
      <c r="N201" s="11" t="str">
        <f>IF($T200=0,SUM(J$2:J201),"")</f>
        <v/>
      </c>
      <c r="O201" s="18" t="str">
        <f t="shared" si="60"/>
        <v/>
      </c>
      <c r="P201" s="29" t="str">
        <f>IF(OR(ISBLANK(B201),ISBLANK(C201)),"",VLOOKUP(B201&amp;C201,'Grades '!Q$2:R$285,2,FALSE))</f>
        <v/>
      </c>
      <c r="Q201" s="9" t="str">
        <f t="shared" si="66"/>
        <v/>
      </c>
      <c r="R201" s="9" t="str">
        <f t="shared" si="67"/>
        <v/>
      </c>
      <c r="S201" s="9" t="str">
        <f t="shared" si="68"/>
        <v/>
      </c>
      <c r="T201" s="16" t="str">
        <f t="shared" si="69"/>
        <v/>
      </c>
      <c r="U201" s="10" t="str">
        <f t="shared" si="61"/>
        <v/>
      </c>
      <c r="V201" s="10" t="str">
        <f>IF($T200=0,SUM(I$2:I199),IF(OR(E201="",I201="",I201="No Credits Listed"),"",IF($Q201&gt;1,"",SUMIF($P:$P,$P201,$I:$I))))</f>
        <v/>
      </c>
      <c r="W201" s="10" t="str">
        <f>IF($T200=0,SUM(J$2:J199),IF(OR(E201="",J201=""),"",IF($Q201&gt;1,"",SUMIF($P:$P,$P201,$J:$J))))</f>
        <v/>
      </c>
      <c r="X201" s="10" t="str">
        <f t="shared" ref="X201:X264" si="77">IF(OR(V201="",W201=""),"",IF($T200=0,W201/V201,IF($Q201&gt;1,"",W201/V201)))</f>
        <v/>
      </c>
      <c r="Y201" s="9" t="str">
        <f t="shared" si="62"/>
        <v/>
      </c>
      <c r="Z201" s="10" t="str">
        <f t="shared" si="63"/>
        <v/>
      </c>
      <c r="AA201" s="10" t="str">
        <f t="shared" si="64"/>
        <v/>
      </c>
      <c r="AB201" s="10" t="str">
        <f t="shared" si="70"/>
        <v/>
      </c>
      <c r="AC201" s="17" t="str">
        <f t="shared" si="71"/>
        <v/>
      </c>
      <c r="AD201" s="18" t="str">
        <f t="shared" si="72"/>
        <v/>
      </c>
      <c r="AE201" s="18" t="str">
        <f t="shared" si="73"/>
        <v/>
      </c>
      <c r="AF201" s="18" t="str">
        <f t="shared" si="74"/>
        <v/>
      </c>
    </row>
    <row r="202" spans="1:32" ht="15.75">
      <c r="A202" s="13"/>
      <c r="B202" s="13"/>
      <c r="C202" s="13"/>
      <c r="D202" s="4"/>
      <c r="E202" s="13"/>
      <c r="F202" s="14"/>
      <c r="G202" s="15"/>
      <c r="H202" s="9" t="str">
        <f>IF(AND(ISBLANK(D202),ISBLANK(E202),ISBLANK(F202),ISBLANK(G202)),"",_xlfn.IFS(ISBLANK(D202),"No Calendar Reported",ISBLANK(G202),"No Grade Reported",D202="quarter",VLOOKUP(G202,'Grades '!$A$3:$B$62,2,FALSE),D202="semester",VLOOKUP(G202,'Grades '!$C$3:$D$62,2,FALSE),D202="us semester percentage",VLOOKUP(G202,'Grades '!$G$3:$H$102,2,FALSE),D202="us quarter percentage",VLOOKUP(G202,'Grades '!$E$3:$F$102,2,FALSE),D202="canadian quarter percentage",VLOOKUP(G202,'Grades '!$I$3:$J$102,2,FALSE),D202="canadian semester percentage",VLOOKUP(G202,'Grades '!$K$3:$L$102,2,FALSE)))</f>
        <v/>
      </c>
      <c r="I202" s="9" t="str">
        <f t="shared" si="76"/>
        <v/>
      </c>
      <c r="J202" s="10" t="str">
        <f t="shared" si="65"/>
        <v/>
      </c>
      <c r="K202" s="11" t="str">
        <f t="shared" si="59"/>
        <v/>
      </c>
      <c r="L202" s="11" t="str">
        <f t="shared" si="75"/>
        <v/>
      </c>
      <c r="M202" s="11" t="str">
        <f>IF($T201=0,SUM(I$2:I200),"")</f>
        <v/>
      </c>
      <c r="N202" s="11" t="str">
        <f>IF($T201=0,SUM(J$2:J202),"")</f>
        <v/>
      </c>
      <c r="O202" s="18" t="str">
        <f t="shared" si="60"/>
        <v/>
      </c>
      <c r="P202" s="29" t="str">
        <f>IF(OR(ISBLANK(B202),ISBLANK(C202)),"",VLOOKUP(B202&amp;C202,'Grades '!Q$2:R$285,2,FALSE))</f>
        <v/>
      </c>
      <c r="Q202" s="9" t="str">
        <f t="shared" si="66"/>
        <v/>
      </c>
      <c r="R202" s="9" t="str">
        <f t="shared" si="67"/>
        <v/>
      </c>
      <c r="S202" s="9" t="str">
        <f t="shared" si="68"/>
        <v/>
      </c>
      <c r="T202" s="16" t="str">
        <f t="shared" si="69"/>
        <v/>
      </c>
      <c r="U202" s="10" t="str">
        <f t="shared" si="61"/>
        <v/>
      </c>
      <c r="V202" s="10" t="str">
        <f>IF($T201=0,SUM(I$2:I200),IF(OR(E202="",I202="",I202="No Credits Listed"),"",IF($Q202&gt;1,"",SUMIF($P:$P,$P202,$I:$I))))</f>
        <v/>
      </c>
      <c r="W202" s="10" t="str">
        <f>IF($T201=0,SUM(J$2:J200),IF(OR(E202="",J202=""),"",IF($Q202&gt;1,"",SUMIF($P:$P,$P202,$J:$J))))</f>
        <v/>
      </c>
      <c r="X202" s="10" t="str">
        <f t="shared" si="77"/>
        <v/>
      </c>
      <c r="Y202" s="9" t="str">
        <f t="shared" si="62"/>
        <v/>
      </c>
      <c r="Z202" s="10" t="str">
        <f t="shared" si="63"/>
        <v/>
      </c>
      <c r="AA202" s="10" t="str">
        <f t="shared" si="64"/>
        <v/>
      </c>
      <c r="AB202" s="10" t="str">
        <f t="shared" si="70"/>
        <v/>
      </c>
      <c r="AC202" s="17" t="str">
        <f t="shared" si="71"/>
        <v/>
      </c>
      <c r="AD202" s="18" t="str">
        <f t="shared" si="72"/>
        <v/>
      </c>
      <c r="AE202" s="18" t="str">
        <f t="shared" si="73"/>
        <v/>
      </c>
      <c r="AF202" s="18" t="str">
        <f t="shared" si="74"/>
        <v/>
      </c>
    </row>
    <row r="203" spans="1:32" ht="15.75">
      <c r="A203" s="13"/>
      <c r="B203" s="13"/>
      <c r="C203" s="13"/>
      <c r="D203" s="4"/>
      <c r="E203" s="13"/>
      <c r="F203" s="14"/>
      <c r="G203" s="15"/>
      <c r="H203" s="9" t="str">
        <f>IF(AND(ISBLANK(D203),ISBLANK(E203),ISBLANK(F203),ISBLANK(G203)),"",_xlfn.IFS(ISBLANK(D203),"No Calendar Reported",ISBLANK(G203),"No Grade Reported",D203="quarter",VLOOKUP(G203,'Grades '!$A$3:$B$62,2,FALSE),D203="semester",VLOOKUP(G203,'Grades '!$C$3:$D$62,2,FALSE),D203="us semester percentage",VLOOKUP(G203,'Grades '!$G$3:$H$102,2,FALSE),D203="us quarter percentage",VLOOKUP(G203,'Grades '!$E$3:$F$102,2,FALSE),D203="canadian quarter percentage",VLOOKUP(G203,'Grades '!$I$3:$J$102,2,FALSE),D203="canadian semester percentage",VLOOKUP(G203,'Grades '!$K$3:$L$102,2,FALSE)))</f>
        <v/>
      </c>
      <c r="I203" s="9" t="str">
        <f t="shared" si="76"/>
        <v/>
      </c>
      <c r="J203" s="10" t="str">
        <f t="shared" si="65"/>
        <v/>
      </c>
      <c r="K203" s="11" t="str">
        <f t="shared" si="59"/>
        <v/>
      </c>
      <c r="L203" s="11" t="str">
        <f t="shared" si="75"/>
        <v/>
      </c>
      <c r="M203" s="11" t="str">
        <f>IF($T202=0,SUM(I$2:I201),"")</f>
        <v/>
      </c>
      <c r="N203" s="11" t="str">
        <f>IF($T202=0,SUM(J$2:J203),"")</f>
        <v/>
      </c>
      <c r="O203" s="18" t="str">
        <f t="shared" si="60"/>
        <v/>
      </c>
      <c r="P203" s="29" t="str">
        <f>IF(OR(ISBLANK(B203),ISBLANK(C203)),"",VLOOKUP(B203&amp;C203,'Grades '!Q$2:R$285,2,FALSE))</f>
        <v/>
      </c>
      <c r="Q203" s="9" t="str">
        <f t="shared" si="66"/>
        <v/>
      </c>
      <c r="R203" s="9" t="str">
        <f t="shared" si="67"/>
        <v/>
      </c>
      <c r="S203" s="9" t="str">
        <f t="shared" si="68"/>
        <v/>
      </c>
      <c r="T203" s="16" t="str">
        <f t="shared" si="69"/>
        <v/>
      </c>
      <c r="U203" s="10" t="str">
        <f t="shared" si="61"/>
        <v/>
      </c>
      <c r="V203" s="10" t="str">
        <f>IF($T202=0,SUM(I$2:I201),IF(OR(E203="",I203="",I203="No Credits Listed"),"",IF($Q203&gt;1,"",SUMIF($P:$P,$P203,$I:$I))))</f>
        <v/>
      </c>
      <c r="W203" s="10" t="str">
        <f>IF($T202=0,SUM(J$2:J201),IF(OR(E203="",J203=""),"",IF($Q203&gt;1,"",SUMIF($P:$P,$P203,$J:$J))))</f>
        <v/>
      </c>
      <c r="X203" s="10" t="str">
        <f t="shared" si="77"/>
        <v/>
      </c>
      <c r="Y203" s="9" t="str">
        <f t="shared" si="62"/>
        <v/>
      </c>
      <c r="Z203" s="10" t="str">
        <f t="shared" si="63"/>
        <v/>
      </c>
      <c r="AA203" s="10" t="str">
        <f t="shared" si="64"/>
        <v/>
      </c>
      <c r="AB203" s="10" t="str">
        <f t="shared" si="70"/>
        <v/>
      </c>
      <c r="AC203" s="17" t="str">
        <f t="shared" si="71"/>
        <v/>
      </c>
      <c r="AD203" s="18" t="str">
        <f t="shared" si="72"/>
        <v/>
      </c>
      <c r="AE203" s="18" t="str">
        <f t="shared" si="73"/>
        <v/>
      </c>
      <c r="AF203" s="18" t="str">
        <f t="shared" si="74"/>
        <v/>
      </c>
    </row>
    <row r="204" spans="1:32" ht="15.75">
      <c r="A204" s="13"/>
      <c r="B204" s="13"/>
      <c r="C204" s="13"/>
      <c r="D204" s="4"/>
      <c r="E204" s="13"/>
      <c r="F204" s="14"/>
      <c r="G204" s="15"/>
      <c r="H204" s="9" t="str">
        <f>IF(AND(ISBLANK(D204),ISBLANK(E204),ISBLANK(F204),ISBLANK(G204)),"",_xlfn.IFS(ISBLANK(D204),"No Calendar Reported",ISBLANK(G204),"No Grade Reported",D204="quarter",VLOOKUP(G204,'Grades '!$A$3:$B$62,2,FALSE),D204="semester",VLOOKUP(G204,'Grades '!$C$3:$D$62,2,FALSE),D204="us semester percentage",VLOOKUP(G204,'Grades '!$G$3:$H$102,2,FALSE),D204="us quarter percentage",VLOOKUP(G204,'Grades '!$E$3:$F$102,2,FALSE),D204="canadian quarter percentage",VLOOKUP(G204,'Grades '!$I$3:$J$102,2,FALSE),D204="canadian semester percentage",VLOOKUP(G204,'Grades '!$K$3:$L$102,2,FALSE)))</f>
        <v/>
      </c>
      <c r="I204" s="9" t="str">
        <f t="shared" si="76"/>
        <v/>
      </c>
      <c r="J204" s="10" t="str">
        <f t="shared" si="65"/>
        <v/>
      </c>
      <c r="K204" s="11" t="str">
        <f t="shared" si="59"/>
        <v/>
      </c>
      <c r="L204" s="11" t="str">
        <f t="shared" si="75"/>
        <v/>
      </c>
      <c r="M204" s="11" t="str">
        <f>IF($T203=0,SUM(I$2:I202),"")</f>
        <v/>
      </c>
      <c r="N204" s="11" t="str">
        <f>IF($T203=0,SUM(J$2:J204),"")</f>
        <v/>
      </c>
      <c r="O204" s="18" t="str">
        <f t="shared" si="60"/>
        <v/>
      </c>
      <c r="P204" s="29" t="str">
        <f>IF(OR(ISBLANK(B204),ISBLANK(C204)),"",VLOOKUP(B204&amp;C204,'Grades '!Q$2:R$285,2,FALSE))</f>
        <v/>
      </c>
      <c r="Q204" s="9" t="str">
        <f t="shared" si="66"/>
        <v/>
      </c>
      <c r="R204" s="9" t="str">
        <f t="shared" si="67"/>
        <v/>
      </c>
      <c r="S204" s="9" t="str">
        <f t="shared" si="68"/>
        <v/>
      </c>
      <c r="T204" s="16" t="str">
        <f t="shared" si="69"/>
        <v/>
      </c>
      <c r="U204" s="10" t="str">
        <f t="shared" si="61"/>
        <v/>
      </c>
      <c r="V204" s="10" t="str">
        <f>IF($T203=0,SUM(I$2:I202),IF(OR(E204="",I204="",I204="No Credits Listed"),"",IF($Q204&gt;1,"",SUMIF($P:$P,$P204,$I:$I))))</f>
        <v/>
      </c>
      <c r="W204" s="10" t="str">
        <f>IF($T203=0,SUM(J$2:J202),IF(OR(E204="",J204=""),"",IF($Q204&gt;1,"",SUMIF($P:$P,$P204,$J:$J))))</f>
        <v/>
      </c>
      <c r="X204" s="10" t="str">
        <f t="shared" si="77"/>
        <v/>
      </c>
      <c r="Y204" s="9" t="str">
        <f t="shared" si="62"/>
        <v/>
      </c>
      <c r="Z204" s="10" t="str">
        <f t="shared" si="63"/>
        <v/>
      </c>
      <c r="AA204" s="10" t="str">
        <f t="shared" si="64"/>
        <v/>
      </c>
      <c r="AB204" s="10" t="str">
        <f t="shared" si="70"/>
        <v/>
      </c>
      <c r="AC204" s="17" t="str">
        <f t="shared" si="71"/>
        <v/>
      </c>
      <c r="AD204" s="18" t="str">
        <f t="shared" si="72"/>
        <v/>
      </c>
      <c r="AE204" s="18" t="str">
        <f t="shared" si="73"/>
        <v/>
      </c>
      <c r="AF204" s="18" t="str">
        <f t="shared" si="74"/>
        <v/>
      </c>
    </row>
    <row r="205" spans="1:32" ht="15.75">
      <c r="A205" s="13"/>
      <c r="B205" s="13"/>
      <c r="C205" s="13"/>
      <c r="D205" s="4"/>
      <c r="E205" s="13"/>
      <c r="F205" s="14"/>
      <c r="G205" s="15"/>
      <c r="H205" s="9" t="str">
        <f>IF(AND(ISBLANK(D205),ISBLANK(E205),ISBLANK(F205),ISBLANK(G205)),"",_xlfn.IFS(ISBLANK(D205),"No Calendar Reported",ISBLANK(G205),"No Grade Reported",D205="quarter",VLOOKUP(G205,'Grades '!$A$3:$B$62,2,FALSE),D205="semester",VLOOKUP(G205,'Grades '!$C$3:$D$62,2,FALSE),D205="us semester percentage",VLOOKUP(G205,'Grades '!$G$3:$H$102,2,FALSE),D205="us quarter percentage",VLOOKUP(G205,'Grades '!$E$3:$F$102,2,FALSE),D205="canadian quarter percentage",VLOOKUP(G205,'Grades '!$I$3:$J$102,2,FALSE),D205="canadian semester percentage",VLOOKUP(G205,'Grades '!$K$3:$L$102,2,FALSE)))</f>
        <v/>
      </c>
      <c r="I205" s="9" t="str">
        <f t="shared" si="76"/>
        <v/>
      </c>
      <c r="J205" s="10" t="str">
        <f t="shared" si="65"/>
        <v/>
      </c>
      <c r="K205" s="11" t="str">
        <f t="shared" si="59"/>
        <v/>
      </c>
      <c r="L205" s="11" t="str">
        <f t="shared" si="75"/>
        <v/>
      </c>
      <c r="M205" s="11" t="str">
        <f>IF($T204=0,SUM(I$2:I203),"")</f>
        <v/>
      </c>
      <c r="N205" s="11" t="str">
        <f>IF($T204=0,SUM(J$2:J205),"")</f>
        <v/>
      </c>
      <c r="O205" s="18" t="str">
        <f t="shared" si="60"/>
        <v/>
      </c>
      <c r="P205" s="29" t="str">
        <f>IF(OR(ISBLANK(B205),ISBLANK(C205)),"",VLOOKUP(B205&amp;C205,'Grades '!Q$2:R$285,2,FALSE))</f>
        <v/>
      </c>
      <c r="Q205" s="9" t="str">
        <f t="shared" si="66"/>
        <v/>
      </c>
      <c r="R205" s="9" t="str">
        <f t="shared" si="67"/>
        <v/>
      </c>
      <c r="S205" s="9" t="str">
        <f t="shared" si="68"/>
        <v/>
      </c>
      <c r="T205" s="16" t="str">
        <f t="shared" si="69"/>
        <v/>
      </c>
      <c r="U205" s="10" t="str">
        <f t="shared" si="61"/>
        <v/>
      </c>
      <c r="V205" s="10" t="str">
        <f>IF($T204=0,SUM(I$2:I203),IF(OR(E205="",I205="",I205="No Credits Listed"),"",IF($Q205&gt;1,"",SUMIF($P:$P,$P205,$I:$I))))</f>
        <v/>
      </c>
      <c r="W205" s="10" t="str">
        <f>IF($T204=0,SUM(J$2:J203),IF(OR(E205="",J205=""),"",IF($Q205&gt;1,"",SUMIF($P:$P,$P205,$J:$J))))</f>
        <v/>
      </c>
      <c r="X205" s="10" t="str">
        <f t="shared" si="77"/>
        <v/>
      </c>
      <c r="Y205" s="9" t="str">
        <f t="shared" si="62"/>
        <v/>
      </c>
      <c r="Z205" s="10" t="str">
        <f t="shared" si="63"/>
        <v/>
      </c>
      <c r="AA205" s="10" t="str">
        <f t="shared" si="64"/>
        <v/>
      </c>
      <c r="AB205" s="10" t="str">
        <f t="shared" si="70"/>
        <v/>
      </c>
      <c r="AC205" s="17" t="str">
        <f t="shared" si="71"/>
        <v/>
      </c>
      <c r="AD205" s="18" t="str">
        <f t="shared" si="72"/>
        <v/>
      </c>
      <c r="AE205" s="18" t="str">
        <f t="shared" si="73"/>
        <v/>
      </c>
      <c r="AF205" s="18" t="str">
        <f t="shared" si="74"/>
        <v/>
      </c>
    </row>
    <row r="206" spans="1:32" ht="15.75">
      <c r="A206" s="13"/>
      <c r="B206" s="13"/>
      <c r="C206" s="13"/>
      <c r="D206" s="4"/>
      <c r="E206" s="13"/>
      <c r="F206" s="14"/>
      <c r="G206" s="15"/>
      <c r="H206" s="9" t="str">
        <f>IF(AND(ISBLANK(D206),ISBLANK(E206),ISBLANK(F206),ISBLANK(G206)),"",_xlfn.IFS(ISBLANK(D206),"No Calendar Reported",ISBLANK(G206),"No Grade Reported",D206="quarter",VLOOKUP(G206,'Grades '!$A$3:$B$62,2,FALSE),D206="semester",VLOOKUP(G206,'Grades '!$C$3:$D$62,2,FALSE),D206="us semester percentage",VLOOKUP(G206,'Grades '!$G$3:$H$102,2,FALSE),D206="us quarter percentage",VLOOKUP(G206,'Grades '!$E$3:$F$102,2,FALSE),D206="canadian quarter percentage",VLOOKUP(G206,'Grades '!$I$3:$J$102,2,FALSE),D206="canadian semester percentage",VLOOKUP(G206,'Grades '!$K$3:$L$102,2,FALSE)))</f>
        <v/>
      </c>
      <c r="I206" s="9" t="str">
        <f t="shared" si="76"/>
        <v/>
      </c>
      <c r="J206" s="10" t="str">
        <f t="shared" si="65"/>
        <v/>
      </c>
      <c r="K206" s="11" t="str">
        <f t="shared" ref="K206:K269" si="78">IFERROR(IF(OR(ISBLANK(D206),ISBLANK(F206),ISBLANK(G206)),"",IF(E206="","No Course Title Reported",J206/I206)),"")</f>
        <v/>
      </c>
      <c r="L206" s="11" t="str">
        <f t="shared" si="75"/>
        <v/>
      </c>
      <c r="M206" s="11" t="str">
        <f>IF($T205=0,SUM(I$2:I204),"")</f>
        <v/>
      </c>
      <c r="N206" s="11" t="str">
        <f>IF($T205=0,SUM(J$2:J206),"")</f>
        <v/>
      </c>
      <c r="O206" s="18" t="str">
        <f t="shared" si="60"/>
        <v/>
      </c>
      <c r="P206" s="29" t="str">
        <f>IF(OR(ISBLANK(B206),ISBLANK(C206)),"",VLOOKUP(B206&amp;C206,'Grades '!Q$2:R$285,2,FALSE))</f>
        <v/>
      </c>
      <c r="Q206" s="9" t="str">
        <f t="shared" si="66"/>
        <v/>
      </c>
      <c r="R206" s="9" t="str">
        <f t="shared" si="67"/>
        <v/>
      </c>
      <c r="S206" s="9" t="str">
        <f t="shared" si="68"/>
        <v/>
      </c>
      <c r="T206" s="16" t="str">
        <f t="shared" si="69"/>
        <v/>
      </c>
      <c r="U206" s="10" t="str">
        <f t="shared" si="61"/>
        <v/>
      </c>
      <c r="V206" s="10" t="str">
        <f>IF($T205=0,SUM(I$2:I204),IF(OR(E206="",I206="",I206="No Credits Listed"),"",IF($Q206&gt;1,"",SUMIF($P:$P,$P206,$I:$I))))</f>
        <v/>
      </c>
      <c r="W206" s="10" t="str">
        <f>IF($T205=0,SUM(J$2:J204),IF(OR(E206="",J206=""),"",IF($Q206&gt;1,"",SUMIF($P:$P,$P206,$J:$J))))</f>
        <v/>
      </c>
      <c r="X206" s="10" t="str">
        <f t="shared" si="77"/>
        <v/>
      </c>
      <c r="Y206" s="9" t="str">
        <f t="shared" si="62"/>
        <v/>
      </c>
      <c r="Z206" s="10" t="str">
        <f t="shared" si="63"/>
        <v/>
      </c>
      <c r="AA206" s="10" t="str">
        <f t="shared" si="64"/>
        <v/>
      </c>
      <c r="AB206" s="10" t="str">
        <f t="shared" si="70"/>
        <v/>
      </c>
      <c r="AC206" s="17" t="str">
        <f t="shared" si="71"/>
        <v/>
      </c>
      <c r="AD206" s="18" t="str">
        <f t="shared" si="72"/>
        <v/>
      </c>
      <c r="AE206" s="18" t="str">
        <f t="shared" si="73"/>
        <v/>
      </c>
      <c r="AF206" s="18" t="str">
        <f t="shared" si="74"/>
        <v/>
      </c>
    </row>
    <row r="207" spans="1:32" ht="15.75">
      <c r="A207" s="13"/>
      <c r="B207" s="13"/>
      <c r="C207" s="13"/>
      <c r="D207" s="4"/>
      <c r="E207" s="13"/>
      <c r="F207" s="14"/>
      <c r="G207" s="15"/>
      <c r="H207" s="9" t="str">
        <f>IF(AND(ISBLANK(D207),ISBLANK(E207),ISBLANK(F207),ISBLANK(G207)),"",_xlfn.IFS(ISBLANK(D207),"No Calendar Reported",ISBLANK(G207),"No Grade Reported",D207="quarter",VLOOKUP(G207,'Grades '!$A$3:$B$62,2,FALSE),D207="semester",VLOOKUP(G207,'Grades '!$C$3:$D$62,2,FALSE),D207="us semester percentage",VLOOKUP(G207,'Grades '!$G$3:$H$102,2,FALSE),D207="us quarter percentage",VLOOKUP(G207,'Grades '!$E$3:$F$102,2,FALSE),D207="canadian quarter percentage",VLOOKUP(G207,'Grades '!$I$3:$J$102,2,FALSE),D207="canadian semester percentage",VLOOKUP(G207,'Grades '!$K$3:$L$102,2,FALSE)))</f>
        <v/>
      </c>
      <c r="I207" s="9" t="str">
        <f t="shared" si="76"/>
        <v/>
      </c>
      <c r="J207" s="10" t="str">
        <f t="shared" si="65"/>
        <v/>
      </c>
      <c r="K207" s="11" t="str">
        <f t="shared" si="78"/>
        <v/>
      </c>
      <c r="L207" s="11" t="str">
        <f t="shared" si="75"/>
        <v/>
      </c>
      <c r="M207" s="11" t="str">
        <f>IF($T206=0,SUM(I$2:I205),"")</f>
        <v/>
      </c>
      <c r="N207" s="11" t="str">
        <f>IF($T206=0,SUM(J$2:J207),"")</f>
        <v/>
      </c>
      <c r="O207" s="18" t="str">
        <f t="shared" si="60"/>
        <v/>
      </c>
      <c r="P207" s="29" t="str">
        <f>IF(OR(ISBLANK(B207),ISBLANK(C207)),"",VLOOKUP(B207&amp;C207,'Grades '!Q$2:R$285,2,FALSE))</f>
        <v/>
      </c>
      <c r="Q207" s="9" t="str">
        <f t="shared" si="66"/>
        <v/>
      </c>
      <c r="R207" s="9" t="str">
        <f t="shared" si="67"/>
        <v/>
      </c>
      <c r="S207" s="9" t="str">
        <f t="shared" si="68"/>
        <v/>
      </c>
      <c r="T207" s="16" t="str">
        <f t="shared" si="69"/>
        <v/>
      </c>
      <c r="U207" s="10" t="str">
        <f t="shared" si="61"/>
        <v/>
      </c>
      <c r="V207" s="10" t="str">
        <f>IF($T206=0,SUM(I$2:I205),IF(OR(E207="",I207="",I207="No Credits Listed"),"",IF($Q207&gt;1,"",SUMIF($P:$P,$P207,$I:$I))))</f>
        <v/>
      </c>
      <c r="W207" s="10" t="str">
        <f>IF($T206=0,SUM(J$2:J205),IF(OR(E207="",J207=""),"",IF($Q207&gt;1,"",SUMIF($P:$P,$P207,$J:$J))))</f>
        <v/>
      </c>
      <c r="X207" s="10" t="str">
        <f t="shared" si="77"/>
        <v/>
      </c>
      <c r="Y207" s="9" t="str">
        <f t="shared" si="62"/>
        <v/>
      </c>
      <c r="Z207" s="10" t="str">
        <f t="shared" si="63"/>
        <v/>
      </c>
      <c r="AA207" s="10" t="str">
        <f t="shared" si="64"/>
        <v/>
      </c>
      <c r="AB207" s="10" t="str">
        <f t="shared" si="70"/>
        <v/>
      </c>
      <c r="AC207" s="17" t="str">
        <f t="shared" si="71"/>
        <v/>
      </c>
      <c r="AD207" s="18" t="str">
        <f t="shared" si="72"/>
        <v/>
      </c>
      <c r="AE207" s="18" t="str">
        <f t="shared" si="73"/>
        <v/>
      </c>
      <c r="AF207" s="18" t="str">
        <f t="shared" si="74"/>
        <v/>
      </c>
    </row>
    <row r="208" spans="1:32" ht="15.75">
      <c r="A208" s="13"/>
      <c r="B208" s="13"/>
      <c r="C208" s="13"/>
      <c r="D208" s="4"/>
      <c r="E208" s="13"/>
      <c r="F208" s="14"/>
      <c r="G208" s="15"/>
      <c r="H208" s="9" t="str">
        <f>IF(AND(ISBLANK(D208),ISBLANK(E208),ISBLANK(F208),ISBLANK(G208)),"",_xlfn.IFS(ISBLANK(D208),"No Calendar Reported",ISBLANK(G208),"No Grade Reported",D208="quarter",VLOOKUP(G208,'Grades '!$A$3:$B$62,2,FALSE),D208="semester",VLOOKUP(G208,'Grades '!$C$3:$D$62,2,FALSE),D208="us semester percentage",VLOOKUP(G208,'Grades '!$G$3:$H$102,2,FALSE),D208="us quarter percentage",VLOOKUP(G208,'Grades '!$E$3:$F$102,2,FALSE),D208="canadian quarter percentage",VLOOKUP(G208,'Grades '!$I$3:$J$102,2,FALSE),D208="canadian semester percentage",VLOOKUP(G208,'Grades '!$K$3:$L$102,2,FALSE)))</f>
        <v/>
      </c>
      <c r="I208" s="9" t="str">
        <f t="shared" si="76"/>
        <v/>
      </c>
      <c r="J208" s="10" t="str">
        <f t="shared" si="65"/>
        <v/>
      </c>
      <c r="K208" s="11" t="str">
        <f t="shared" si="78"/>
        <v/>
      </c>
      <c r="L208" s="11" t="str">
        <f t="shared" si="75"/>
        <v/>
      </c>
      <c r="M208" s="11" t="str">
        <f>IF($T207=0,SUM(I$2:I206),"")</f>
        <v/>
      </c>
      <c r="N208" s="11" t="str">
        <f>IF($T207=0,SUM(J$2:J208),"")</f>
        <v/>
      </c>
      <c r="O208" s="18" t="str">
        <f t="shared" si="60"/>
        <v/>
      </c>
      <c r="P208" s="29" t="str">
        <f>IF(OR(ISBLANK(B208),ISBLANK(C208)),"",VLOOKUP(B208&amp;C208,'Grades '!Q$2:R$285,2,FALSE))</f>
        <v/>
      </c>
      <c r="Q208" s="9" t="str">
        <f t="shared" si="66"/>
        <v/>
      </c>
      <c r="R208" s="9" t="str">
        <f t="shared" si="67"/>
        <v/>
      </c>
      <c r="S208" s="9" t="str">
        <f t="shared" si="68"/>
        <v/>
      </c>
      <c r="T208" s="16" t="str">
        <f t="shared" si="69"/>
        <v/>
      </c>
      <c r="U208" s="10" t="str">
        <f t="shared" si="61"/>
        <v/>
      </c>
      <c r="V208" s="10" t="str">
        <f>IF($T207=0,SUM(I$2:I206),IF(OR(E208="",I208="",I208="No Credits Listed"),"",IF($Q208&gt;1,"",SUMIF($P:$P,$P208,$I:$I))))</f>
        <v/>
      </c>
      <c r="W208" s="10" t="str">
        <f>IF($T207=0,SUM(J$2:J206),IF(OR(E208="",J208=""),"",IF($Q208&gt;1,"",SUMIF($P:$P,$P208,$J:$J))))</f>
        <v/>
      </c>
      <c r="X208" s="10" t="str">
        <f t="shared" si="77"/>
        <v/>
      </c>
      <c r="Y208" s="9" t="str">
        <f t="shared" si="62"/>
        <v/>
      </c>
      <c r="Z208" s="10" t="str">
        <f t="shared" si="63"/>
        <v/>
      </c>
      <c r="AA208" s="10" t="str">
        <f t="shared" si="64"/>
        <v/>
      </c>
      <c r="AB208" s="10" t="str">
        <f t="shared" si="70"/>
        <v/>
      </c>
      <c r="AC208" s="17" t="str">
        <f t="shared" si="71"/>
        <v/>
      </c>
      <c r="AD208" s="18" t="str">
        <f t="shared" si="72"/>
        <v/>
      </c>
      <c r="AE208" s="18" t="str">
        <f t="shared" si="73"/>
        <v/>
      </c>
      <c r="AF208" s="18" t="str">
        <f t="shared" si="74"/>
        <v/>
      </c>
    </row>
    <row r="209" spans="1:32" ht="15.75">
      <c r="A209" s="13"/>
      <c r="B209" s="13"/>
      <c r="C209" s="13"/>
      <c r="D209" s="4"/>
      <c r="E209" s="13"/>
      <c r="F209" s="14"/>
      <c r="G209" s="15"/>
      <c r="H209" s="9" t="str">
        <f>IF(AND(ISBLANK(D209),ISBLANK(E209),ISBLANK(F209),ISBLANK(G209)),"",_xlfn.IFS(ISBLANK(D209),"No Calendar Reported",ISBLANK(G209),"No Grade Reported",D209="quarter",VLOOKUP(G209,'Grades '!$A$3:$B$62,2,FALSE),D209="semester",VLOOKUP(G209,'Grades '!$C$3:$D$62,2,FALSE),D209="us semester percentage",VLOOKUP(G209,'Grades '!$G$3:$H$102,2,FALSE),D209="us quarter percentage",VLOOKUP(G209,'Grades '!$E$3:$F$102,2,FALSE),D209="canadian quarter percentage",VLOOKUP(G209,'Grades '!$I$3:$J$102,2,FALSE),D209="canadian semester percentage",VLOOKUP(G209,'Grades '!$K$3:$L$102,2,FALSE)))</f>
        <v/>
      </c>
      <c r="I209" s="9" t="str">
        <f t="shared" si="76"/>
        <v/>
      </c>
      <c r="J209" s="10" t="str">
        <f t="shared" si="65"/>
        <v/>
      </c>
      <c r="K209" s="11" t="str">
        <f t="shared" si="78"/>
        <v/>
      </c>
      <c r="L209" s="11" t="str">
        <f t="shared" si="75"/>
        <v/>
      </c>
      <c r="M209" s="11" t="str">
        <f>IF($T208=0,SUM(I$2:I207),"")</f>
        <v/>
      </c>
      <c r="N209" s="11" t="str">
        <f>IF($T208=0,SUM(J$2:J209),"")</f>
        <v/>
      </c>
      <c r="O209" s="18" t="str">
        <f t="shared" si="60"/>
        <v/>
      </c>
      <c r="P209" s="29" t="str">
        <f>IF(OR(ISBLANK(B209),ISBLANK(C209)),"",VLOOKUP(B209&amp;C209,'Grades '!Q$2:R$285,2,FALSE))</f>
        <v/>
      </c>
      <c r="Q209" s="9" t="str">
        <f t="shared" si="66"/>
        <v/>
      </c>
      <c r="R209" s="9" t="str">
        <f t="shared" si="67"/>
        <v/>
      </c>
      <c r="S209" s="9" t="str">
        <f t="shared" si="68"/>
        <v/>
      </c>
      <c r="T209" s="16" t="str">
        <f t="shared" si="69"/>
        <v/>
      </c>
      <c r="U209" s="10" t="str">
        <f t="shared" si="61"/>
        <v/>
      </c>
      <c r="V209" s="10" t="str">
        <f>IF($T208=0,SUM(I$2:I207),IF(OR(E209="",I209="",I209="No Credits Listed"),"",IF($Q209&gt;1,"",SUMIF($P:$P,$P209,$I:$I))))</f>
        <v/>
      </c>
      <c r="W209" s="10" t="str">
        <f>IF($T208=0,SUM(J$2:J207),IF(OR(E209="",J209=""),"",IF($Q209&gt;1,"",SUMIF($P:$P,$P209,$J:$J))))</f>
        <v/>
      </c>
      <c r="X209" s="10" t="str">
        <f t="shared" si="77"/>
        <v/>
      </c>
      <c r="Y209" s="9" t="str">
        <f t="shared" si="62"/>
        <v/>
      </c>
      <c r="Z209" s="10" t="str">
        <f t="shared" si="63"/>
        <v/>
      </c>
      <c r="AA209" s="10" t="str">
        <f t="shared" si="64"/>
        <v/>
      </c>
      <c r="AB209" s="10" t="str">
        <f t="shared" si="70"/>
        <v/>
      </c>
      <c r="AC209" s="17" t="str">
        <f t="shared" si="71"/>
        <v/>
      </c>
      <c r="AD209" s="18" t="str">
        <f t="shared" si="72"/>
        <v/>
      </c>
      <c r="AE209" s="18" t="str">
        <f t="shared" si="73"/>
        <v/>
      </c>
      <c r="AF209" s="18" t="str">
        <f t="shared" si="74"/>
        <v/>
      </c>
    </row>
    <row r="210" spans="1:32" ht="15.75">
      <c r="A210" s="13"/>
      <c r="B210" s="13"/>
      <c r="C210" s="13"/>
      <c r="D210" s="4"/>
      <c r="E210" s="13"/>
      <c r="F210" s="14"/>
      <c r="G210" s="15"/>
      <c r="H210" s="9" t="str">
        <f>IF(AND(ISBLANK(D210),ISBLANK(E210),ISBLANK(F210),ISBLANK(G210)),"",_xlfn.IFS(ISBLANK(D210),"No Calendar Reported",ISBLANK(G210),"No Grade Reported",D210="quarter",VLOOKUP(G210,'Grades '!$A$3:$B$62,2,FALSE),D210="semester",VLOOKUP(G210,'Grades '!$C$3:$D$62,2,FALSE),D210="us semester percentage",VLOOKUP(G210,'Grades '!$G$3:$H$102,2,FALSE),D210="us quarter percentage",VLOOKUP(G210,'Grades '!$E$3:$F$102,2,FALSE),D210="canadian quarter percentage",VLOOKUP(G210,'Grades '!$I$3:$J$102,2,FALSE),D210="canadian semester percentage",VLOOKUP(G210,'Grades '!$K$3:$L$102,2,FALSE)))</f>
        <v/>
      </c>
      <c r="I210" s="9" t="str">
        <f t="shared" si="76"/>
        <v/>
      </c>
      <c r="J210" s="10" t="str">
        <f t="shared" si="65"/>
        <v/>
      </c>
      <c r="K210" s="11" t="str">
        <f t="shared" si="78"/>
        <v/>
      </c>
      <c r="L210" s="11" t="str">
        <f t="shared" si="75"/>
        <v/>
      </c>
      <c r="M210" s="11" t="str">
        <f>IF($T209=0,SUM(I$2:I208),"")</f>
        <v/>
      </c>
      <c r="N210" s="11" t="str">
        <f>IF($T209=0,SUM(J$2:J210),"")</f>
        <v/>
      </c>
      <c r="O210" s="18" t="str">
        <f t="shared" si="60"/>
        <v/>
      </c>
      <c r="P210" s="29" t="str">
        <f>IF(OR(ISBLANK(B210),ISBLANK(C210)),"",VLOOKUP(B210&amp;C210,'Grades '!Q$2:R$285,2,FALSE))</f>
        <v/>
      </c>
      <c r="Q210" s="9" t="str">
        <f t="shared" si="66"/>
        <v/>
      </c>
      <c r="R210" s="9" t="str">
        <f t="shared" si="67"/>
        <v/>
      </c>
      <c r="S210" s="9" t="str">
        <f t="shared" si="68"/>
        <v/>
      </c>
      <c r="T210" s="16" t="str">
        <f t="shared" si="69"/>
        <v/>
      </c>
      <c r="U210" s="10" t="str">
        <f t="shared" si="61"/>
        <v/>
      </c>
      <c r="V210" s="10" t="str">
        <f>IF($T209=0,SUM(I$2:I208),IF(OR(E210="",I210="",I210="No Credits Listed"),"",IF($Q210&gt;1,"",SUMIF($P:$P,$P210,$I:$I))))</f>
        <v/>
      </c>
      <c r="W210" s="10" t="str">
        <f>IF($T209=0,SUM(J$2:J208),IF(OR(E210="",J210=""),"",IF($Q210&gt;1,"",SUMIF($P:$P,$P210,$J:$J))))</f>
        <v/>
      </c>
      <c r="X210" s="10" t="str">
        <f t="shared" si="77"/>
        <v/>
      </c>
      <c r="Y210" s="9" t="str">
        <f t="shared" si="62"/>
        <v/>
      </c>
      <c r="Z210" s="10" t="str">
        <f t="shared" si="63"/>
        <v/>
      </c>
      <c r="AA210" s="10" t="str">
        <f t="shared" si="64"/>
        <v/>
      </c>
      <c r="AB210" s="10" t="str">
        <f t="shared" si="70"/>
        <v/>
      </c>
      <c r="AC210" s="17" t="str">
        <f t="shared" si="71"/>
        <v/>
      </c>
      <c r="AD210" s="18" t="str">
        <f t="shared" si="72"/>
        <v/>
      </c>
      <c r="AE210" s="18" t="str">
        <f t="shared" si="73"/>
        <v/>
      </c>
      <c r="AF210" s="18" t="str">
        <f t="shared" si="74"/>
        <v/>
      </c>
    </row>
    <row r="211" spans="1:32" ht="15.75">
      <c r="A211" s="13"/>
      <c r="B211" s="13"/>
      <c r="C211" s="13"/>
      <c r="D211" s="4"/>
      <c r="E211" s="13"/>
      <c r="F211" s="14"/>
      <c r="G211" s="15"/>
      <c r="H211" s="9" t="str">
        <f>IF(AND(ISBLANK(D211),ISBLANK(E211),ISBLANK(F211),ISBLANK(G211)),"",_xlfn.IFS(ISBLANK(D211),"No Calendar Reported",ISBLANK(G211),"No Grade Reported",D211="quarter",VLOOKUP(G211,'Grades '!$A$3:$B$62,2,FALSE),D211="semester",VLOOKUP(G211,'Grades '!$C$3:$D$62,2,FALSE),D211="us semester percentage",VLOOKUP(G211,'Grades '!$G$3:$H$102,2,FALSE),D211="us quarter percentage",VLOOKUP(G211,'Grades '!$E$3:$F$102,2,FALSE),D211="canadian quarter percentage",VLOOKUP(G211,'Grades '!$I$3:$J$102,2,FALSE),D211="canadian semester percentage",VLOOKUP(G211,'Grades '!$K$3:$L$102,2,FALSE)))</f>
        <v/>
      </c>
      <c r="I211" s="9" t="str">
        <f t="shared" si="76"/>
        <v/>
      </c>
      <c r="J211" s="10" t="str">
        <f t="shared" si="65"/>
        <v/>
      </c>
      <c r="K211" s="11" t="str">
        <f t="shared" si="78"/>
        <v/>
      </c>
      <c r="L211" s="11" t="str">
        <f t="shared" si="75"/>
        <v/>
      </c>
      <c r="M211" s="11" t="str">
        <f>IF($T210=0,SUM(I$2:I209),"")</f>
        <v/>
      </c>
      <c r="N211" s="11" t="str">
        <f>IF($T210=0,SUM(J$2:J211),"")</f>
        <v/>
      </c>
      <c r="O211" s="18" t="str">
        <f t="shared" si="60"/>
        <v/>
      </c>
      <c r="P211" s="29" t="str">
        <f>IF(OR(ISBLANK(B211),ISBLANK(C211)),"",VLOOKUP(B211&amp;C211,'Grades '!Q$2:R$285,2,FALSE))</f>
        <v/>
      </c>
      <c r="Q211" s="9" t="str">
        <f t="shared" si="66"/>
        <v/>
      </c>
      <c r="R211" s="9" t="str">
        <f t="shared" si="67"/>
        <v/>
      </c>
      <c r="S211" s="9" t="str">
        <f t="shared" si="68"/>
        <v/>
      </c>
      <c r="T211" s="16" t="str">
        <f t="shared" si="69"/>
        <v/>
      </c>
      <c r="U211" s="10" t="str">
        <f t="shared" si="61"/>
        <v/>
      </c>
      <c r="V211" s="10" t="str">
        <f>IF($T210=0,SUM(I$2:I209),IF(OR(E211="",I211="",I211="No Credits Listed"),"",IF($Q211&gt;1,"",SUMIF($P:$P,$P211,$I:$I))))</f>
        <v/>
      </c>
      <c r="W211" s="10" t="str">
        <f>IF($T210=0,SUM(J$2:J209),IF(OR(E211="",J211=""),"",IF($Q211&gt;1,"",SUMIF($P:$P,$P211,$J:$J))))</f>
        <v/>
      </c>
      <c r="X211" s="10" t="str">
        <f t="shared" si="77"/>
        <v/>
      </c>
      <c r="Y211" s="9" t="str">
        <f t="shared" si="62"/>
        <v/>
      </c>
      <c r="Z211" s="10" t="str">
        <f t="shared" si="63"/>
        <v/>
      </c>
      <c r="AA211" s="10" t="str">
        <f t="shared" si="64"/>
        <v/>
      </c>
      <c r="AB211" s="10" t="str">
        <f t="shared" si="70"/>
        <v/>
      </c>
      <c r="AC211" s="17" t="str">
        <f t="shared" si="71"/>
        <v/>
      </c>
      <c r="AD211" s="18" t="str">
        <f t="shared" si="72"/>
        <v/>
      </c>
      <c r="AE211" s="18" t="str">
        <f t="shared" si="73"/>
        <v/>
      </c>
      <c r="AF211" s="18" t="str">
        <f t="shared" si="74"/>
        <v/>
      </c>
    </row>
    <row r="212" spans="1:32" ht="15.75">
      <c r="A212" s="13"/>
      <c r="B212" s="13"/>
      <c r="C212" s="13"/>
      <c r="D212" s="4"/>
      <c r="E212" s="13"/>
      <c r="F212" s="14"/>
      <c r="G212" s="15"/>
      <c r="H212" s="9" t="str">
        <f>IF(AND(ISBLANK(D212),ISBLANK(E212),ISBLANK(F212),ISBLANK(G212)),"",_xlfn.IFS(ISBLANK(D212),"No Calendar Reported",ISBLANK(G212),"No Grade Reported",D212="quarter",VLOOKUP(G212,'Grades '!$A$3:$B$62,2,FALSE),D212="semester",VLOOKUP(G212,'Grades '!$C$3:$D$62,2,FALSE),D212="us semester percentage",VLOOKUP(G212,'Grades '!$G$3:$H$102,2,FALSE),D212="us quarter percentage",VLOOKUP(G212,'Grades '!$E$3:$F$102,2,FALSE),D212="canadian quarter percentage",VLOOKUP(G212,'Grades '!$I$3:$J$102,2,FALSE),D212="canadian semester percentage",VLOOKUP(G212,'Grades '!$K$3:$L$102,2,FALSE)))</f>
        <v/>
      </c>
      <c r="I212" s="9" t="str">
        <f t="shared" si="76"/>
        <v/>
      </c>
      <c r="J212" s="10" t="str">
        <f t="shared" si="65"/>
        <v/>
      </c>
      <c r="K212" s="11" t="str">
        <f t="shared" si="78"/>
        <v/>
      </c>
      <c r="L212" s="11" t="str">
        <f t="shared" si="75"/>
        <v/>
      </c>
      <c r="M212" s="11" t="str">
        <f>IF($T211=0,SUM(I$2:I210),"")</f>
        <v/>
      </c>
      <c r="N212" s="11" t="str">
        <f>IF($T211=0,SUM(J$2:J212),"")</f>
        <v/>
      </c>
      <c r="O212" s="18" t="str">
        <f t="shared" si="60"/>
        <v/>
      </c>
      <c r="P212" s="29" t="str">
        <f>IF(OR(ISBLANK(B212),ISBLANK(C212)),"",VLOOKUP(B212&amp;C212,'Grades '!Q$2:R$285,2,FALSE))</f>
        <v/>
      </c>
      <c r="Q212" s="9" t="str">
        <f t="shared" si="66"/>
        <v/>
      </c>
      <c r="R212" s="9" t="str">
        <f t="shared" si="67"/>
        <v/>
      </c>
      <c r="S212" s="9" t="str">
        <f t="shared" si="68"/>
        <v/>
      </c>
      <c r="T212" s="16" t="str">
        <f t="shared" si="69"/>
        <v/>
      </c>
      <c r="U212" s="10" t="str">
        <f t="shared" si="61"/>
        <v/>
      </c>
      <c r="V212" s="10" t="str">
        <f>IF($T211=0,SUM(I$2:I210),IF(OR(E212="",I212="",I212="No Credits Listed"),"",IF($Q212&gt;1,"",SUMIF($P:$P,$P212,$I:$I))))</f>
        <v/>
      </c>
      <c r="W212" s="10" t="str">
        <f>IF($T211=0,SUM(J$2:J210),IF(OR(E212="",J212=""),"",IF($Q212&gt;1,"",SUMIF($P:$P,$P212,$J:$J))))</f>
        <v/>
      </c>
      <c r="X212" s="10" t="str">
        <f t="shared" si="77"/>
        <v/>
      </c>
      <c r="Y212" s="9" t="str">
        <f t="shared" si="62"/>
        <v/>
      </c>
      <c r="Z212" s="10" t="str">
        <f t="shared" si="63"/>
        <v/>
      </c>
      <c r="AA212" s="10" t="str">
        <f t="shared" si="64"/>
        <v/>
      </c>
      <c r="AB212" s="10" t="str">
        <f t="shared" si="70"/>
        <v/>
      </c>
      <c r="AC212" s="17" t="str">
        <f t="shared" si="71"/>
        <v/>
      </c>
      <c r="AD212" s="18" t="str">
        <f t="shared" si="72"/>
        <v/>
      </c>
      <c r="AE212" s="18" t="str">
        <f t="shared" si="73"/>
        <v/>
      </c>
      <c r="AF212" s="18" t="str">
        <f t="shared" si="74"/>
        <v/>
      </c>
    </row>
    <row r="213" spans="1:32" ht="15.75">
      <c r="A213" s="13"/>
      <c r="B213" s="13"/>
      <c r="C213" s="13"/>
      <c r="D213" s="4"/>
      <c r="E213" s="13"/>
      <c r="F213" s="14"/>
      <c r="G213" s="15"/>
      <c r="H213" s="9" t="str">
        <f>IF(AND(ISBLANK(D213),ISBLANK(E213),ISBLANK(F213),ISBLANK(G213)),"",_xlfn.IFS(ISBLANK(D213),"No Calendar Reported",ISBLANK(G213),"No Grade Reported",D213="quarter",VLOOKUP(G213,'Grades '!$A$3:$B$62,2,FALSE),D213="semester",VLOOKUP(G213,'Grades '!$C$3:$D$62,2,FALSE),D213="us semester percentage",VLOOKUP(G213,'Grades '!$G$3:$H$102,2,FALSE),D213="us quarter percentage",VLOOKUP(G213,'Grades '!$E$3:$F$102,2,FALSE),D213="canadian quarter percentage",VLOOKUP(G213,'Grades '!$I$3:$J$102,2,FALSE),D213="canadian semester percentage",VLOOKUP(G213,'Grades '!$K$3:$L$102,2,FALSE)))</f>
        <v/>
      </c>
      <c r="I213" s="9" t="str">
        <f t="shared" si="76"/>
        <v/>
      </c>
      <c r="J213" s="10" t="str">
        <f t="shared" si="65"/>
        <v/>
      </c>
      <c r="K213" s="11" t="str">
        <f t="shared" si="78"/>
        <v/>
      </c>
      <c r="L213" s="11" t="str">
        <f t="shared" si="75"/>
        <v/>
      </c>
      <c r="M213" s="11" t="str">
        <f>IF($T212=0,SUM(I$2:I211),"")</f>
        <v/>
      </c>
      <c r="N213" s="11" t="str">
        <f>IF($T212=0,SUM(J$2:J213),"")</f>
        <v/>
      </c>
      <c r="O213" s="18" t="str">
        <f t="shared" si="60"/>
        <v/>
      </c>
      <c r="P213" s="29" t="str">
        <f>IF(OR(ISBLANK(B213),ISBLANK(C213)),"",VLOOKUP(B213&amp;C213,'Grades '!Q$2:R$285,2,FALSE))</f>
        <v/>
      </c>
      <c r="Q213" s="9" t="str">
        <f t="shared" si="66"/>
        <v/>
      </c>
      <c r="R213" s="9" t="str">
        <f t="shared" si="67"/>
        <v/>
      </c>
      <c r="S213" s="9" t="str">
        <f t="shared" si="68"/>
        <v/>
      </c>
      <c r="T213" s="16" t="str">
        <f t="shared" si="69"/>
        <v/>
      </c>
      <c r="U213" s="10" t="str">
        <f t="shared" si="61"/>
        <v/>
      </c>
      <c r="V213" s="10" t="str">
        <f>IF($T212=0,SUM(I$2:I211),IF(OR(E213="",I213="",I213="No Credits Listed"),"",IF($Q213&gt;1,"",SUMIF($P:$P,$P213,$I:$I))))</f>
        <v/>
      </c>
      <c r="W213" s="10" t="str">
        <f>IF($T212=0,SUM(J$2:J211),IF(OR(E213="",J213=""),"",IF($Q213&gt;1,"",SUMIF($P:$P,$P213,$J:$J))))</f>
        <v/>
      </c>
      <c r="X213" s="10" t="str">
        <f t="shared" si="77"/>
        <v/>
      </c>
      <c r="Y213" s="9" t="str">
        <f t="shared" si="62"/>
        <v/>
      </c>
      <c r="Z213" s="10" t="str">
        <f t="shared" si="63"/>
        <v/>
      </c>
      <c r="AA213" s="10" t="str">
        <f t="shared" si="64"/>
        <v/>
      </c>
      <c r="AB213" s="10" t="str">
        <f t="shared" si="70"/>
        <v/>
      </c>
      <c r="AC213" s="17" t="str">
        <f t="shared" si="71"/>
        <v/>
      </c>
      <c r="AD213" s="18" t="str">
        <f t="shared" si="72"/>
        <v/>
      </c>
      <c r="AE213" s="18" t="str">
        <f t="shared" si="73"/>
        <v/>
      </c>
      <c r="AF213" s="18" t="str">
        <f t="shared" si="74"/>
        <v/>
      </c>
    </row>
    <row r="214" spans="1:32" ht="15.75">
      <c r="A214" s="13"/>
      <c r="B214" s="13"/>
      <c r="C214" s="13"/>
      <c r="D214" s="4"/>
      <c r="E214" s="13"/>
      <c r="F214" s="14"/>
      <c r="G214" s="15"/>
      <c r="H214" s="9" t="str">
        <f>IF(AND(ISBLANK(D214),ISBLANK(E214),ISBLANK(F214),ISBLANK(G214)),"",_xlfn.IFS(ISBLANK(D214),"No Calendar Reported",ISBLANK(G214),"No Grade Reported",D214="quarter",VLOOKUP(G214,'Grades '!$A$3:$B$62,2,FALSE),D214="semester",VLOOKUP(G214,'Grades '!$C$3:$D$62,2,FALSE),D214="us semester percentage",VLOOKUP(G214,'Grades '!$G$3:$H$102,2,FALSE),D214="us quarter percentage",VLOOKUP(G214,'Grades '!$E$3:$F$102,2,FALSE),D214="canadian quarter percentage",VLOOKUP(G214,'Grades '!$I$3:$J$102,2,FALSE),D214="canadian semester percentage",VLOOKUP(G214,'Grades '!$K$3:$L$102,2,FALSE)))</f>
        <v/>
      </c>
      <c r="I214" s="9" t="str">
        <f t="shared" si="76"/>
        <v/>
      </c>
      <c r="J214" s="10" t="str">
        <f t="shared" si="65"/>
        <v/>
      </c>
      <c r="K214" s="11" t="str">
        <f t="shared" si="78"/>
        <v/>
      </c>
      <c r="L214" s="11" t="str">
        <f t="shared" si="75"/>
        <v/>
      </c>
      <c r="M214" s="11" t="str">
        <f>IF($T213=0,SUM(I$2:I212),"")</f>
        <v/>
      </c>
      <c r="N214" s="11" t="str">
        <f>IF($T213=0,SUM(J$2:J214),"")</f>
        <v/>
      </c>
      <c r="O214" s="18" t="str">
        <f t="shared" si="60"/>
        <v/>
      </c>
      <c r="P214" s="29" t="str">
        <f>IF(OR(ISBLANK(B214),ISBLANK(C214)),"",VLOOKUP(B214&amp;C214,'Grades '!Q$2:R$285,2,FALSE))</f>
        <v/>
      </c>
      <c r="Q214" s="9" t="str">
        <f t="shared" si="66"/>
        <v/>
      </c>
      <c r="R214" s="9" t="str">
        <f t="shared" si="67"/>
        <v/>
      </c>
      <c r="S214" s="9" t="str">
        <f t="shared" si="68"/>
        <v/>
      </c>
      <c r="T214" s="16" t="str">
        <f t="shared" si="69"/>
        <v/>
      </c>
      <c r="U214" s="10" t="str">
        <f t="shared" si="61"/>
        <v/>
      </c>
      <c r="V214" s="10" t="str">
        <f>IF($T213=0,SUM(I$2:I212),IF(OR(E214="",I214="",I214="No Credits Listed"),"",IF($Q214&gt;1,"",SUMIF($P:$P,$P214,$I:$I))))</f>
        <v/>
      </c>
      <c r="W214" s="10" t="str">
        <f>IF($T213=0,SUM(J$2:J212),IF(OR(E214="",J214=""),"",IF($Q214&gt;1,"",SUMIF($P:$P,$P214,$J:$J))))</f>
        <v/>
      </c>
      <c r="X214" s="10" t="str">
        <f t="shared" si="77"/>
        <v/>
      </c>
      <c r="Y214" s="9" t="str">
        <f t="shared" si="62"/>
        <v/>
      </c>
      <c r="Z214" s="10" t="str">
        <f t="shared" si="63"/>
        <v/>
      </c>
      <c r="AA214" s="10" t="str">
        <f t="shared" si="64"/>
        <v/>
      </c>
      <c r="AB214" s="10" t="str">
        <f t="shared" si="70"/>
        <v/>
      </c>
      <c r="AC214" s="17" t="str">
        <f t="shared" si="71"/>
        <v/>
      </c>
      <c r="AD214" s="18" t="str">
        <f t="shared" si="72"/>
        <v/>
      </c>
      <c r="AE214" s="18" t="str">
        <f t="shared" si="73"/>
        <v/>
      </c>
      <c r="AF214" s="18" t="str">
        <f t="shared" si="74"/>
        <v/>
      </c>
    </row>
    <row r="215" spans="1:32" ht="15.75">
      <c r="A215" s="13"/>
      <c r="B215" s="13"/>
      <c r="C215" s="13"/>
      <c r="D215" s="4"/>
      <c r="E215" s="13"/>
      <c r="F215" s="14"/>
      <c r="G215" s="15"/>
      <c r="H215" s="9" t="str">
        <f>IF(AND(ISBLANK(D215),ISBLANK(E215),ISBLANK(F215),ISBLANK(G215)),"",_xlfn.IFS(ISBLANK(D215),"No Calendar Reported",ISBLANK(G215),"No Grade Reported",D215="quarter",VLOOKUP(G215,'Grades '!$A$3:$B$62,2,FALSE),D215="semester",VLOOKUP(G215,'Grades '!$C$3:$D$62,2,FALSE),D215="us semester percentage",VLOOKUP(G215,'Grades '!$G$3:$H$102,2,FALSE),D215="us quarter percentage",VLOOKUP(G215,'Grades '!$E$3:$F$102,2,FALSE),D215="canadian quarter percentage",VLOOKUP(G215,'Grades '!$I$3:$J$102,2,FALSE),D215="canadian semester percentage",VLOOKUP(G215,'Grades '!$K$3:$L$102,2,FALSE)))</f>
        <v/>
      </c>
      <c r="I215" s="9" t="str">
        <f t="shared" si="76"/>
        <v/>
      </c>
      <c r="J215" s="10" t="str">
        <f t="shared" si="65"/>
        <v/>
      </c>
      <c r="K215" s="11" t="str">
        <f t="shared" si="78"/>
        <v/>
      </c>
      <c r="L215" s="11" t="str">
        <f t="shared" si="75"/>
        <v/>
      </c>
      <c r="M215" s="11" t="str">
        <f>IF($T214=0,SUM(I$2:I213),"")</f>
        <v/>
      </c>
      <c r="N215" s="11" t="str">
        <f>IF($T214=0,SUM(J$2:J215),"")</f>
        <v/>
      </c>
      <c r="O215" s="18" t="str">
        <f t="shared" si="60"/>
        <v/>
      </c>
      <c r="P215" s="29" t="str">
        <f>IF(OR(ISBLANK(B215),ISBLANK(C215)),"",VLOOKUP(B215&amp;C215,'Grades '!Q$2:R$285,2,FALSE))</f>
        <v/>
      </c>
      <c r="Q215" s="9" t="str">
        <f t="shared" si="66"/>
        <v/>
      </c>
      <c r="R215" s="9" t="str">
        <f t="shared" si="67"/>
        <v/>
      </c>
      <c r="S215" s="9" t="str">
        <f t="shared" si="68"/>
        <v/>
      </c>
      <c r="T215" s="16" t="str">
        <f t="shared" si="69"/>
        <v/>
      </c>
      <c r="U215" s="10" t="str">
        <f t="shared" si="61"/>
        <v/>
      </c>
      <c r="V215" s="10" t="str">
        <f>IF($T214=0,SUM(I$2:I213),IF(OR(E215="",I215="",I215="No Credits Listed"),"",IF($Q215&gt;1,"",SUMIF($P:$P,$P215,$I:$I))))</f>
        <v/>
      </c>
      <c r="W215" s="10" t="str">
        <f>IF($T214=0,SUM(J$2:J213),IF(OR(E215="",J215=""),"",IF($Q215&gt;1,"",SUMIF($P:$P,$P215,$J:$J))))</f>
        <v/>
      </c>
      <c r="X215" s="10" t="str">
        <f t="shared" si="77"/>
        <v/>
      </c>
      <c r="Y215" s="9" t="str">
        <f t="shared" si="62"/>
        <v/>
      </c>
      <c r="Z215" s="10" t="str">
        <f t="shared" si="63"/>
        <v/>
      </c>
      <c r="AA215" s="10" t="str">
        <f t="shared" si="64"/>
        <v/>
      </c>
      <c r="AB215" s="10" t="str">
        <f t="shared" si="70"/>
        <v/>
      </c>
      <c r="AC215" s="17" t="str">
        <f t="shared" si="71"/>
        <v/>
      </c>
      <c r="AD215" s="18" t="str">
        <f t="shared" si="72"/>
        <v/>
      </c>
      <c r="AE215" s="18" t="str">
        <f t="shared" si="73"/>
        <v/>
      </c>
      <c r="AF215" s="18" t="str">
        <f t="shared" si="74"/>
        <v/>
      </c>
    </row>
    <row r="216" spans="1:32" ht="15.75">
      <c r="A216" s="13"/>
      <c r="B216" s="13"/>
      <c r="C216" s="13"/>
      <c r="D216" s="4"/>
      <c r="E216" s="13"/>
      <c r="F216" s="14"/>
      <c r="G216" s="15"/>
      <c r="H216" s="9" t="str">
        <f>IF(AND(ISBLANK(D216),ISBLANK(E216),ISBLANK(F216),ISBLANK(G216)),"",_xlfn.IFS(ISBLANK(D216),"No Calendar Reported",ISBLANK(G216),"No Grade Reported",D216="quarter",VLOOKUP(G216,'Grades '!$A$3:$B$62,2,FALSE),D216="semester",VLOOKUP(G216,'Grades '!$C$3:$D$62,2,FALSE),D216="us semester percentage",VLOOKUP(G216,'Grades '!$G$3:$H$102,2,FALSE),D216="us quarter percentage",VLOOKUP(G216,'Grades '!$E$3:$F$102,2,FALSE),D216="canadian quarter percentage",VLOOKUP(G216,'Grades '!$I$3:$J$102,2,FALSE),D216="canadian semester percentage",VLOOKUP(G216,'Grades '!$K$3:$L$102,2,FALSE)))</f>
        <v/>
      </c>
      <c r="I216" s="9" t="str">
        <f t="shared" si="76"/>
        <v/>
      </c>
      <c r="J216" s="10" t="str">
        <f t="shared" si="65"/>
        <v/>
      </c>
      <c r="K216" s="11" t="str">
        <f t="shared" si="78"/>
        <v/>
      </c>
      <c r="L216" s="11" t="str">
        <f t="shared" si="75"/>
        <v/>
      </c>
      <c r="M216" s="11" t="str">
        <f>IF($T215=0,SUM(I$2:I214),"")</f>
        <v/>
      </c>
      <c r="N216" s="11" t="str">
        <f>IF($T215=0,SUM(J$2:J216),"")</f>
        <v/>
      </c>
      <c r="O216" s="18" t="str">
        <f t="shared" si="60"/>
        <v/>
      </c>
      <c r="P216" s="29" t="str">
        <f>IF(OR(ISBLANK(B216),ISBLANK(C216)),"",VLOOKUP(B216&amp;C216,'Grades '!Q$2:R$285,2,FALSE))</f>
        <v/>
      </c>
      <c r="Q216" s="9" t="str">
        <f t="shared" si="66"/>
        <v/>
      </c>
      <c r="R216" s="9" t="str">
        <f t="shared" si="67"/>
        <v/>
      </c>
      <c r="S216" s="9" t="str">
        <f t="shared" si="68"/>
        <v/>
      </c>
      <c r="T216" s="16" t="str">
        <f t="shared" si="69"/>
        <v/>
      </c>
      <c r="U216" s="10" t="str">
        <f t="shared" si="61"/>
        <v/>
      </c>
      <c r="V216" s="10" t="str">
        <f>IF($T215=0,SUM(I$2:I214),IF(OR(E216="",I216="",I216="No Credits Listed"),"",IF($Q216&gt;1,"",SUMIF($P:$P,$P216,$I:$I))))</f>
        <v/>
      </c>
      <c r="W216" s="10" t="str">
        <f>IF($T215=0,SUM(J$2:J214),IF(OR(E216="",J216=""),"",IF($Q216&gt;1,"",SUMIF($P:$P,$P216,$J:$J))))</f>
        <v/>
      </c>
      <c r="X216" s="10" t="str">
        <f t="shared" si="77"/>
        <v/>
      </c>
      <c r="Y216" s="9" t="str">
        <f t="shared" si="62"/>
        <v/>
      </c>
      <c r="Z216" s="10" t="str">
        <f t="shared" si="63"/>
        <v/>
      </c>
      <c r="AA216" s="10" t="str">
        <f t="shared" si="64"/>
        <v/>
      </c>
      <c r="AB216" s="10" t="str">
        <f t="shared" si="70"/>
        <v/>
      </c>
      <c r="AC216" s="17" t="str">
        <f t="shared" si="71"/>
        <v/>
      </c>
      <c r="AD216" s="18" t="str">
        <f t="shared" si="72"/>
        <v/>
      </c>
      <c r="AE216" s="18" t="str">
        <f t="shared" si="73"/>
        <v/>
      </c>
      <c r="AF216" s="18" t="str">
        <f t="shared" si="74"/>
        <v/>
      </c>
    </row>
    <row r="217" spans="1:32" ht="15.75">
      <c r="A217" s="13"/>
      <c r="B217" s="13"/>
      <c r="C217" s="13"/>
      <c r="D217" s="4"/>
      <c r="E217" s="13"/>
      <c r="F217" s="14"/>
      <c r="G217" s="15"/>
      <c r="H217" s="9" t="str">
        <f>IF(AND(ISBLANK(D217),ISBLANK(E217),ISBLANK(F217),ISBLANK(G217)),"",_xlfn.IFS(ISBLANK(D217),"No Calendar Reported",ISBLANK(G217),"No Grade Reported",D217="quarter",VLOOKUP(G217,'Grades '!$A$3:$B$62,2,FALSE),D217="semester",VLOOKUP(G217,'Grades '!$C$3:$D$62,2,FALSE),D217="us semester percentage",VLOOKUP(G217,'Grades '!$G$3:$H$102,2,FALSE),D217="us quarter percentage",VLOOKUP(G217,'Grades '!$E$3:$F$102,2,FALSE),D217="canadian quarter percentage",VLOOKUP(G217,'Grades '!$I$3:$J$102,2,FALSE),D217="canadian semester percentage",VLOOKUP(G217,'Grades '!$K$3:$L$102,2,FALSE)))</f>
        <v/>
      </c>
      <c r="I217" s="9" t="str">
        <f t="shared" si="76"/>
        <v/>
      </c>
      <c r="J217" s="10" t="str">
        <f t="shared" si="65"/>
        <v/>
      </c>
      <c r="K217" s="11" t="str">
        <f t="shared" si="78"/>
        <v/>
      </c>
      <c r="L217" s="11" t="str">
        <f t="shared" si="75"/>
        <v/>
      </c>
      <c r="M217" s="11" t="str">
        <f>IF($T216=0,SUM(I$2:I215),"")</f>
        <v/>
      </c>
      <c r="N217" s="11" t="str">
        <f>IF($T216=0,SUM(J$2:J217),"")</f>
        <v/>
      </c>
      <c r="O217" s="18" t="str">
        <f t="shared" si="60"/>
        <v/>
      </c>
      <c r="P217" s="29" t="str">
        <f>IF(OR(ISBLANK(B217),ISBLANK(C217)),"",VLOOKUP(B217&amp;C217,'Grades '!Q$2:R$285,2,FALSE))</f>
        <v/>
      </c>
      <c r="Q217" s="9" t="str">
        <f t="shared" si="66"/>
        <v/>
      </c>
      <c r="R217" s="9" t="str">
        <f t="shared" si="67"/>
        <v/>
      </c>
      <c r="S217" s="9" t="str">
        <f t="shared" si="68"/>
        <v/>
      </c>
      <c r="T217" s="16" t="str">
        <f t="shared" si="69"/>
        <v/>
      </c>
      <c r="U217" s="10" t="str">
        <f t="shared" si="61"/>
        <v/>
      </c>
      <c r="V217" s="10" t="str">
        <f>IF($T216=0,SUM(I$2:I215),IF(OR(E217="",I217="",I217="No Credits Listed"),"",IF($Q217&gt;1,"",SUMIF($P:$P,$P217,$I:$I))))</f>
        <v/>
      </c>
      <c r="W217" s="10" t="str">
        <f>IF($T216=0,SUM(J$2:J215),IF(OR(E217="",J217=""),"",IF($Q217&gt;1,"",SUMIF($P:$P,$P217,$J:$J))))</f>
        <v/>
      </c>
      <c r="X217" s="10" t="str">
        <f t="shared" si="77"/>
        <v/>
      </c>
      <c r="Y217" s="9" t="str">
        <f t="shared" si="62"/>
        <v/>
      </c>
      <c r="Z217" s="10" t="str">
        <f t="shared" si="63"/>
        <v/>
      </c>
      <c r="AA217" s="10" t="str">
        <f t="shared" si="64"/>
        <v/>
      </c>
      <c r="AB217" s="10" t="str">
        <f t="shared" si="70"/>
        <v/>
      </c>
      <c r="AC217" s="17" t="str">
        <f t="shared" si="71"/>
        <v/>
      </c>
      <c r="AD217" s="18" t="str">
        <f t="shared" si="72"/>
        <v/>
      </c>
      <c r="AE217" s="18" t="str">
        <f t="shared" si="73"/>
        <v/>
      </c>
      <c r="AF217" s="18" t="str">
        <f t="shared" si="74"/>
        <v/>
      </c>
    </row>
    <row r="218" spans="1:32" ht="15.75">
      <c r="A218" s="13"/>
      <c r="B218" s="13"/>
      <c r="C218" s="13"/>
      <c r="D218" s="4"/>
      <c r="E218" s="13"/>
      <c r="F218" s="14"/>
      <c r="G218" s="15"/>
      <c r="H218" s="9" t="str">
        <f>IF(AND(ISBLANK(D218),ISBLANK(E218),ISBLANK(F218),ISBLANK(G218)),"",_xlfn.IFS(ISBLANK(D218),"No Calendar Reported",ISBLANK(G218),"No Grade Reported",D218="quarter",VLOOKUP(G218,'Grades '!$A$3:$B$62,2,FALSE),D218="semester",VLOOKUP(G218,'Grades '!$C$3:$D$62,2,FALSE),D218="us semester percentage",VLOOKUP(G218,'Grades '!$G$3:$H$102,2,FALSE),D218="us quarter percentage",VLOOKUP(G218,'Grades '!$E$3:$F$102,2,FALSE),D218="canadian quarter percentage",VLOOKUP(G218,'Grades '!$I$3:$J$102,2,FALSE),D218="canadian semester percentage",VLOOKUP(G218,'Grades '!$K$3:$L$102,2,FALSE)))</f>
        <v/>
      </c>
      <c r="I218" s="9" t="str">
        <f t="shared" si="76"/>
        <v/>
      </c>
      <c r="J218" s="10" t="str">
        <f t="shared" si="65"/>
        <v/>
      </c>
      <c r="K218" s="11" t="str">
        <f t="shared" si="78"/>
        <v/>
      </c>
      <c r="L218" s="11" t="str">
        <f t="shared" si="75"/>
        <v/>
      </c>
      <c r="M218" s="11" t="str">
        <f>IF($T217=0,SUM(I$2:I216),"")</f>
        <v/>
      </c>
      <c r="N218" s="11" t="str">
        <f>IF($T217=0,SUM(J$2:J218),"")</f>
        <v/>
      </c>
      <c r="O218" s="18" t="str">
        <f t="shared" si="60"/>
        <v/>
      </c>
      <c r="P218" s="29" t="str">
        <f>IF(OR(ISBLANK(B218),ISBLANK(C218)),"",VLOOKUP(B218&amp;C218,'Grades '!Q$2:R$285,2,FALSE))</f>
        <v/>
      </c>
      <c r="Q218" s="9" t="str">
        <f t="shared" si="66"/>
        <v/>
      </c>
      <c r="R218" s="9" t="str">
        <f t="shared" si="67"/>
        <v/>
      </c>
      <c r="S218" s="9" t="str">
        <f t="shared" si="68"/>
        <v/>
      </c>
      <c r="T218" s="16" t="str">
        <f t="shared" si="69"/>
        <v/>
      </c>
      <c r="U218" s="10" t="str">
        <f t="shared" si="61"/>
        <v/>
      </c>
      <c r="V218" s="10" t="str">
        <f>IF($T217=0,SUM(I$2:I216),IF(OR(E218="",I218="",I218="No Credits Listed"),"",IF($Q218&gt;1,"",SUMIF($P:$P,$P218,$I:$I))))</f>
        <v/>
      </c>
      <c r="W218" s="10" t="str">
        <f>IF($T217=0,SUM(J$2:J216),IF(OR(E218="",J218=""),"",IF($Q218&gt;1,"",SUMIF($P:$P,$P218,$J:$J))))</f>
        <v/>
      </c>
      <c r="X218" s="10" t="str">
        <f t="shared" si="77"/>
        <v/>
      </c>
      <c r="Y218" s="9" t="str">
        <f t="shared" si="62"/>
        <v/>
      </c>
      <c r="Z218" s="10" t="str">
        <f t="shared" si="63"/>
        <v/>
      </c>
      <c r="AA218" s="10" t="str">
        <f t="shared" si="64"/>
        <v/>
      </c>
      <c r="AB218" s="10" t="str">
        <f t="shared" si="70"/>
        <v/>
      </c>
      <c r="AC218" s="17" t="str">
        <f t="shared" si="71"/>
        <v/>
      </c>
      <c r="AD218" s="18" t="str">
        <f t="shared" si="72"/>
        <v/>
      </c>
      <c r="AE218" s="18" t="str">
        <f t="shared" si="73"/>
        <v/>
      </c>
      <c r="AF218" s="18" t="str">
        <f t="shared" si="74"/>
        <v/>
      </c>
    </row>
    <row r="219" spans="1:32" ht="15.75">
      <c r="A219" s="13"/>
      <c r="B219" s="13"/>
      <c r="C219" s="13"/>
      <c r="D219" s="4"/>
      <c r="E219" s="13"/>
      <c r="F219" s="14"/>
      <c r="G219" s="15"/>
      <c r="H219" s="9" t="str">
        <f>IF(AND(ISBLANK(D219),ISBLANK(E219),ISBLANK(F219),ISBLANK(G219)),"",_xlfn.IFS(ISBLANK(D219),"No Calendar Reported",ISBLANK(G219),"No Grade Reported",D219="quarter",VLOOKUP(G219,'Grades '!$A$3:$B$62,2,FALSE),D219="semester",VLOOKUP(G219,'Grades '!$C$3:$D$62,2,FALSE),D219="us semester percentage",VLOOKUP(G219,'Grades '!$G$3:$H$102,2,FALSE),D219="us quarter percentage",VLOOKUP(G219,'Grades '!$E$3:$F$102,2,FALSE),D219="canadian quarter percentage",VLOOKUP(G219,'Grades '!$I$3:$J$102,2,FALSE),D219="canadian semester percentage",VLOOKUP(G219,'Grades '!$K$3:$L$102,2,FALSE)))</f>
        <v/>
      </c>
      <c r="I219" s="9" t="str">
        <f t="shared" si="76"/>
        <v/>
      </c>
      <c r="J219" s="10" t="str">
        <f t="shared" si="65"/>
        <v/>
      </c>
      <c r="K219" s="11" t="str">
        <f t="shared" si="78"/>
        <v/>
      </c>
      <c r="L219" s="11" t="str">
        <f t="shared" si="75"/>
        <v/>
      </c>
      <c r="M219" s="11" t="str">
        <f>IF($T218=0,SUM(I$2:I217),"")</f>
        <v/>
      </c>
      <c r="N219" s="11" t="str">
        <f>IF($T218=0,SUM(J$2:J219),"")</f>
        <v/>
      </c>
      <c r="O219" s="18" t="str">
        <f t="shared" si="60"/>
        <v/>
      </c>
      <c r="P219" s="29" t="str">
        <f>IF(OR(ISBLANK(B219),ISBLANK(C219)),"",VLOOKUP(B219&amp;C219,'Grades '!Q$2:R$285,2,FALSE))</f>
        <v/>
      </c>
      <c r="Q219" s="9" t="str">
        <f t="shared" si="66"/>
        <v/>
      </c>
      <c r="R219" s="9" t="str">
        <f t="shared" si="67"/>
        <v/>
      </c>
      <c r="S219" s="9" t="str">
        <f t="shared" si="68"/>
        <v/>
      </c>
      <c r="T219" s="16" t="str">
        <f t="shared" si="69"/>
        <v/>
      </c>
      <c r="U219" s="10" t="str">
        <f t="shared" si="61"/>
        <v/>
      </c>
      <c r="V219" s="10" t="str">
        <f>IF($T218=0,SUM(I$2:I217),IF(OR(E219="",I219="",I219="No Credits Listed"),"",IF($Q219&gt;1,"",SUMIF($P:$P,$P219,$I:$I))))</f>
        <v/>
      </c>
      <c r="W219" s="10" t="str">
        <f>IF($T218=0,SUM(J$2:J217),IF(OR(E219="",J219=""),"",IF($Q219&gt;1,"",SUMIF($P:$P,$P219,$J:$J))))</f>
        <v/>
      </c>
      <c r="X219" s="10" t="str">
        <f t="shared" si="77"/>
        <v/>
      </c>
      <c r="Y219" s="9" t="str">
        <f t="shared" si="62"/>
        <v/>
      </c>
      <c r="Z219" s="10" t="str">
        <f t="shared" si="63"/>
        <v/>
      </c>
      <c r="AA219" s="10" t="str">
        <f t="shared" si="64"/>
        <v/>
      </c>
      <c r="AB219" s="10" t="str">
        <f t="shared" si="70"/>
        <v/>
      </c>
      <c r="AC219" s="17" t="str">
        <f t="shared" si="71"/>
        <v/>
      </c>
      <c r="AD219" s="18" t="str">
        <f t="shared" si="72"/>
        <v/>
      </c>
      <c r="AE219" s="18" t="str">
        <f t="shared" si="73"/>
        <v/>
      </c>
      <c r="AF219" s="18" t="str">
        <f t="shared" si="74"/>
        <v/>
      </c>
    </row>
    <row r="220" spans="1:32" ht="15.75">
      <c r="A220" s="13"/>
      <c r="B220" s="13"/>
      <c r="C220" s="13"/>
      <c r="D220" s="4"/>
      <c r="E220" s="13"/>
      <c r="F220" s="14"/>
      <c r="G220" s="15"/>
      <c r="H220" s="9" t="str">
        <f>IF(AND(ISBLANK(D220),ISBLANK(E220),ISBLANK(F220),ISBLANK(G220)),"",_xlfn.IFS(ISBLANK(D220),"No Calendar Reported",ISBLANK(G220),"No Grade Reported",D220="quarter",VLOOKUP(G220,'Grades '!$A$3:$B$62,2,FALSE),D220="semester",VLOOKUP(G220,'Grades '!$C$3:$D$62,2,FALSE),D220="us semester percentage",VLOOKUP(G220,'Grades '!$G$3:$H$102,2,FALSE),D220="us quarter percentage",VLOOKUP(G220,'Grades '!$E$3:$F$102,2,FALSE),D220="canadian quarter percentage",VLOOKUP(G220,'Grades '!$I$3:$J$102,2,FALSE),D220="canadian semester percentage",VLOOKUP(G220,'Grades '!$K$3:$L$102,2,FALSE)))</f>
        <v/>
      </c>
      <c r="I220" s="9" t="str">
        <f t="shared" si="76"/>
        <v/>
      </c>
      <c r="J220" s="10" t="str">
        <f t="shared" si="65"/>
        <v/>
      </c>
      <c r="K220" s="11" t="str">
        <f t="shared" si="78"/>
        <v/>
      </c>
      <c r="L220" s="11" t="str">
        <f t="shared" si="75"/>
        <v/>
      </c>
      <c r="M220" s="11" t="str">
        <f>IF($T219=0,SUM(I$2:I218),"")</f>
        <v/>
      </c>
      <c r="N220" s="11" t="str">
        <f>IF($T219=0,SUM(J$2:J220),"")</f>
        <v/>
      </c>
      <c r="O220" s="18" t="str">
        <f t="shared" si="60"/>
        <v/>
      </c>
      <c r="P220" s="29" t="str">
        <f>IF(OR(ISBLANK(B220),ISBLANK(C220)),"",VLOOKUP(B220&amp;C220,'Grades '!Q$2:R$285,2,FALSE))</f>
        <v/>
      </c>
      <c r="Q220" s="9" t="str">
        <f t="shared" si="66"/>
        <v/>
      </c>
      <c r="R220" s="9" t="str">
        <f t="shared" si="67"/>
        <v/>
      </c>
      <c r="S220" s="9" t="str">
        <f t="shared" si="68"/>
        <v/>
      </c>
      <c r="T220" s="16" t="str">
        <f t="shared" si="69"/>
        <v/>
      </c>
      <c r="U220" s="10" t="str">
        <f t="shared" si="61"/>
        <v/>
      </c>
      <c r="V220" s="10" t="str">
        <f>IF($T219=0,SUM(I$2:I218),IF(OR(E220="",I220="",I220="No Credits Listed"),"",IF($Q220&gt;1,"",SUMIF($P:$P,$P220,$I:$I))))</f>
        <v/>
      </c>
      <c r="W220" s="10" t="str">
        <f>IF($T219=0,SUM(J$2:J218),IF(OR(E220="",J220=""),"",IF($Q220&gt;1,"",SUMIF($P:$P,$P220,$J:$J))))</f>
        <v/>
      </c>
      <c r="X220" s="10" t="str">
        <f t="shared" si="77"/>
        <v/>
      </c>
      <c r="Y220" s="9" t="str">
        <f t="shared" si="62"/>
        <v/>
      </c>
      <c r="Z220" s="10" t="str">
        <f t="shared" si="63"/>
        <v/>
      </c>
      <c r="AA220" s="10" t="str">
        <f t="shared" si="64"/>
        <v/>
      </c>
      <c r="AB220" s="10" t="str">
        <f t="shared" si="70"/>
        <v/>
      </c>
      <c r="AC220" s="17" t="str">
        <f t="shared" si="71"/>
        <v/>
      </c>
      <c r="AD220" s="18" t="str">
        <f t="shared" si="72"/>
        <v/>
      </c>
      <c r="AE220" s="18" t="str">
        <f t="shared" si="73"/>
        <v/>
      </c>
      <c r="AF220" s="18" t="str">
        <f t="shared" si="74"/>
        <v/>
      </c>
    </row>
    <row r="221" spans="1:32" ht="15.75">
      <c r="A221" s="13"/>
      <c r="B221" s="13"/>
      <c r="C221" s="13"/>
      <c r="D221" s="4"/>
      <c r="E221" s="13"/>
      <c r="F221" s="14"/>
      <c r="G221" s="15"/>
      <c r="H221" s="9" t="str">
        <f>IF(AND(ISBLANK(D221),ISBLANK(E221),ISBLANK(F221),ISBLANK(G221)),"",_xlfn.IFS(ISBLANK(D221),"No Calendar Reported",ISBLANK(G221),"No Grade Reported",D221="quarter",VLOOKUP(G221,'Grades '!$A$3:$B$62,2,FALSE),D221="semester",VLOOKUP(G221,'Grades '!$C$3:$D$62,2,FALSE),D221="us semester percentage",VLOOKUP(G221,'Grades '!$G$3:$H$102,2,FALSE),D221="us quarter percentage",VLOOKUP(G221,'Grades '!$E$3:$F$102,2,FALSE),D221="canadian quarter percentage",VLOOKUP(G221,'Grades '!$I$3:$J$102,2,FALSE),D221="canadian semester percentage",VLOOKUP(G221,'Grades '!$K$3:$L$102,2,FALSE)))</f>
        <v/>
      </c>
      <c r="I221" s="9" t="str">
        <f t="shared" si="76"/>
        <v/>
      </c>
      <c r="J221" s="10" t="str">
        <f t="shared" si="65"/>
        <v/>
      </c>
      <c r="K221" s="11" t="str">
        <f t="shared" si="78"/>
        <v/>
      </c>
      <c r="L221" s="11" t="str">
        <f t="shared" si="75"/>
        <v/>
      </c>
      <c r="M221" s="11" t="str">
        <f>IF($T220=0,SUM(I$2:I219),"")</f>
        <v/>
      </c>
      <c r="N221" s="11" t="str">
        <f>IF($T220=0,SUM(J$2:J221),"")</f>
        <v/>
      </c>
      <c r="O221" s="18" t="str">
        <f t="shared" si="60"/>
        <v/>
      </c>
      <c r="P221" s="29" t="str">
        <f>IF(OR(ISBLANK(B221),ISBLANK(C221)),"",VLOOKUP(B221&amp;C221,'Grades '!Q$2:R$285,2,FALSE))</f>
        <v/>
      </c>
      <c r="Q221" s="9" t="str">
        <f t="shared" si="66"/>
        <v/>
      </c>
      <c r="R221" s="9" t="str">
        <f t="shared" si="67"/>
        <v/>
      </c>
      <c r="S221" s="9" t="str">
        <f t="shared" si="68"/>
        <v/>
      </c>
      <c r="T221" s="16" t="str">
        <f t="shared" si="69"/>
        <v/>
      </c>
      <c r="U221" s="10" t="str">
        <f t="shared" si="61"/>
        <v/>
      </c>
      <c r="V221" s="10" t="str">
        <f>IF($T220=0,SUM(I$2:I219),IF(OR(E221="",I221="",I221="No Credits Listed"),"",IF($Q221&gt;1,"",SUMIF($P:$P,$P221,$I:$I))))</f>
        <v/>
      </c>
      <c r="W221" s="10" t="str">
        <f>IF($T220=0,SUM(J$2:J219),IF(OR(E221="",J221=""),"",IF($Q221&gt;1,"",SUMIF($P:$P,$P221,$J:$J))))</f>
        <v/>
      </c>
      <c r="X221" s="10" t="str">
        <f t="shared" si="77"/>
        <v/>
      </c>
      <c r="Y221" s="9" t="str">
        <f t="shared" si="62"/>
        <v/>
      </c>
      <c r="Z221" s="10" t="str">
        <f t="shared" si="63"/>
        <v/>
      </c>
      <c r="AA221" s="10" t="str">
        <f t="shared" si="64"/>
        <v/>
      </c>
      <c r="AB221" s="10" t="str">
        <f t="shared" si="70"/>
        <v/>
      </c>
      <c r="AC221" s="17" t="str">
        <f t="shared" si="71"/>
        <v/>
      </c>
      <c r="AD221" s="18" t="str">
        <f t="shared" si="72"/>
        <v/>
      </c>
      <c r="AE221" s="18" t="str">
        <f t="shared" si="73"/>
        <v/>
      </c>
      <c r="AF221" s="18" t="str">
        <f t="shared" si="74"/>
        <v/>
      </c>
    </row>
    <row r="222" spans="1:32" ht="15.75">
      <c r="A222" s="13"/>
      <c r="B222" s="13"/>
      <c r="C222" s="13"/>
      <c r="D222" s="4"/>
      <c r="E222" s="13"/>
      <c r="F222" s="14"/>
      <c r="G222" s="15"/>
      <c r="H222" s="9" t="str">
        <f>IF(AND(ISBLANK(D222),ISBLANK(E222),ISBLANK(F222),ISBLANK(G222)),"",_xlfn.IFS(ISBLANK(D222),"No Calendar Reported",ISBLANK(G222),"No Grade Reported",D222="quarter",VLOOKUP(G222,'Grades '!$A$3:$B$62,2,FALSE),D222="semester",VLOOKUP(G222,'Grades '!$C$3:$D$62,2,FALSE),D222="us semester percentage",VLOOKUP(G222,'Grades '!$G$3:$H$102,2,FALSE),D222="us quarter percentage",VLOOKUP(G222,'Grades '!$E$3:$F$102,2,FALSE),D222="canadian quarter percentage",VLOOKUP(G222,'Grades '!$I$3:$J$102,2,FALSE),D222="canadian semester percentage",VLOOKUP(G222,'Grades '!$K$3:$L$102,2,FALSE)))</f>
        <v/>
      </c>
      <c r="I222" s="9" t="str">
        <f t="shared" si="76"/>
        <v/>
      </c>
      <c r="J222" s="10" t="str">
        <f t="shared" si="65"/>
        <v/>
      </c>
      <c r="K222" s="11" t="str">
        <f t="shared" si="78"/>
        <v/>
      </c>
      <c r="L222" s="11" t="str">
        <f t="shared" si="75"/>
        <v/>
      </c>
      <c r="M222" s="11" t="str">
        <f>IF($T221=0,SUM(I$2:I220),"")</f>
        <v/>
      </c>
      <c r="N222" s="11" t="str">
        <f>IF($T221=0,SUM(J$2:J222),"")</f>
        <v/>
      </c>
      <c r="O222" s="18" t="str">
        <f t="shared" si="60"/>
        <v/>
      </c>
      <c r="P222" s="29" t="str">
        <f>IF(OR(ISBLANK(B222),ISBLANK(C222)),"",VLOOKUP(B222&amp;C222,'Grades '!Q$2:R$285,2,FALSE))</f>
        <v/>
      </c>
      <c r="Q222" s="9" t="str">
        <f t="shared" si="66"/>
        <v/>
      </c>
      <c r="R222" s="9" t="str">
        <f t="shared" si="67"/>
        <v/>
      </c>
      <c r="S222" s="9" t="str">
        <f t="shared" si="68"/>
        <v/>
      </c>
      <c r="T222" s="16" t="str">
        <f t="shared" si="69"/>
        <v/>
      </c>
      <c r="U222" s="10" t="str">
        <f t="shared" si="61"/>
        <v/>
      </c>
      <c r="V222" s="10" t="str">
        <f>IF($T221=0,SUM(I$2:I220),IF(OR(E222="",I222="",I222="No Credits Listed"),"",IF($Q222&gt;1,"",SUMIF($P:$P,$P222,$I:$I))))</f>
        <v/>
      </c>
      <c r="W222" s="10" t="str">
        <f>IF($T221=0,SUM(J$2:J220),IF(OR(E222="",J222=""),"",IF($Q222&gt;1,"",SUMIF($P:$P,$P222,$J:$J))))</f>
        <v/>
      </c>
      <c r="X222" s="10" t="str">
        <f t="shared" si="77"/>
        <v/>
      </c>
      <c r="Y222" s="9" t="str">
        <f t="shared" si="62"/>
        <v/>
      </c>
      <c r="Z222" s="10" t="str">
        <f t="shared" si="63"/>
        <v/>
      </c>
      <c r="AA222" s="10" t="str">
        <f t="shared" si="64"/>
        <v/>
      </c>
      <c r="AB222" s="10" t="str">
        <f t="shared" si="70"/>
        <v/>
      </c>
      <c r="AC222" s="17" t="str">
        <f t="shared" si="71"/>
        <v/>
      </c>
      <c r="AD222" s="18" t="str">
        <f t="shared" si="72"/>
        <v/>
      </c>
      <c r="AE222" s="18" t="str">
        <f t="shared" si="73"/>
        <v/>
      </c>
      <c r="AF222" s="18" t="str">
        <f t="shared" si="74"/>
        <v/>
      </c>
    </row>
    <row r="223" spans="1:32" ht="15.75">
      <c r="A223" s="13"/>
      <c r="B223" s="13"/>
      <c r="C223" s="13"/>
      <c r="D223" s="4"/>
      <c r="E223" s="13"/>
      <c r="F223" s="14"/>
      <c r="G223" s="15"/>
      <c r="H223" s="9" t="str">
        <f>IF(AND(ISBLANK(D223),ISBLANK(E223),ISBLANK(F223),ISBLANK(G223)),"",_xlfn.IFS(ISBLANK(D223),"No Calendar Reported",ISBLANK(G223),"No Grade Reported",D223="quarter",VLOOKUP(G223,'Grades '!$A$3:$B$62,2,FALSE),D223="semester",VLOOKUP(G223,'Grades '!$C$3:$D$62,2,FALSE),D223="us semester percentage",VLOOKUP(G223,'Grades '!$G$3:$H$102,2,FALSE),D223="us quarter percentage",VLOOKUP(G223,'Grades '!$E$3:$F$102,2,FALSE),D223="canadian quarter percentage",VLOOKUP(G223,'Grades '!$I$3:$J$102,2,FALSE),D223="canadian semester percentage",VLOOKUP(G223,'Grades '!$K$3:$L$102,2,FALSE)))</f>
        <v/>
      </c>
      <c r="I223" s="9" t="str">
        <f t="shared" si="76"/>
        <v/>
      </c>
      <c r="J223" s="10" t="str">
        <f t="shared" si="65"/>
        <v/>
      </c>
      <c r="K223" s="11" t="str">
        <f t="shared" si="78"/>
        <v/>
      </c>
      <c r="L223" s="11" t="str">
        <f t="shared" si="75"/>
        <v/>
      </c>
      <c r="M223" s="11" t="str">
        <f>IF($T222=0,SUM(I$2:I221),"")</f>
        <v/>
      </c>
      <c r="N223" s="11" t="str">
        <f>IF($T222=0,SUM(J$2:J223),"")</f>
        <v/>
      </c>
      <c r="O223" s="18" t="str">
        <f t="shared" si="60"/>
        <v/>
      </c>
      <c r="P223" s="29" t="str">
        <f>IF(OR(ISBLANK(B223),ISBLANK(C223)),"",VLOOKUP(B223&amp;C223,'Grades '!Q$2:R$285,2,FALSE))</f>
        <v/>
      </c>
      <c r="Q223" s="9" t="str">
        <f t="shared" si="66"/>
        <v/>
      </c>
      <c r="R223" s="9" t="str">
        <f t="shared" si="67"/>
        <v/>
      </c>
      <c r="S223" s="9" t="str">
        <f t="shared" si="68"/>
        <v/>
      </c>
      <c r="T223" s="16" t="str">
        <f t="shared" si="69"/>
        <v/>
      </c>
      <c r="U223" s="10" t="str">
        <f t="shared" si="61"/>
        <v/>
      </c>
      <c r="V223" s="10" t="str">
        <f>IF($T222=0,SUM(I$2:I221),IF(OR(E223="",I223="",I223="No Credits Listed"),"",IF($Q223&gt;1,"",SUMIF($P:$P,$P223,$I:$I))))</f>
        <v/>
      </c>
      <c r="W223" s="10" t="str">
        <f>IF($T222=0,SUM(J$2:J221),IF(OR(E223="",J223=""),"",IF($Q223&gt;1,"",SUMIF($P:$P,$P223,$J:$J))))</f>
        <v/>
      </c>
      <c r="X223" s="10" t="str">
        <f t="shared" si="77"/>
        <v/>
      </c>
      <c r="Y223" s="9" t="str">
        <f t="shared" si="62"/>
        <v/>
      </c>
      <c r="Z223" s="10" t="str">
        <f t="shared" si="63"/>
        <v/>
      </c>
      <c r="AA223" s="10" t="str">
        <f t="shared" si="64"/>
        <v/>
      </c>
      <c r="AB223" s="10" t="str">
        <f t="shared" si="70"/>
        <v/>
      </c>
      <c r="AC223" s="17" t="str">
        <f t="shared" si="71"/>
        <v/>
      </c>
      <c r="AD223" s="18" t="str">
        <f t="shared" si="72"/>
        <v/>
      </c>
      <c r="AE223" s="18" t="str">
        <f t="shared" si="73"/>
        <v/>
      </c>
      <c r="AF223" s="18" t="str">
        <f t="shared" si="74"/>
        <v/>
      </c>
    </row>
    <row r="224" spans="1:32" ht="15.75">
      <c r="A224" s="13"/>
      <c r="B224" s="13"/>
      <c r="C224" s="13"/>
      <c r="D224" s="4"/>
      <c r="E224" s="13"/>
      <c r="F224" s="14"/>
      <c r="G224" s="15"/>
      <c r="H224" s="9" t="str">
        <f>IF(AND(ISBLANK(D224),ISBLANK(E224),ISBLANK(F224),ISBLANK(G224)),"",_xlfn.IFS(ISBLANK(D224),"No Calendar Reported",ISBLANK(G224),"No Grade Reported",D224="quarter",VLOOKUP(G224,'Grades '!$A$3:$B$62,2,FALSE),D224="semester",VLOOKUP(G224,'Grades '!$C$3:$D$62,2,FALSE),D224="us semester percentage",VLOOKUP(G224,'Grades '!$G$3:$H$102,2,FALSE),D224="us quarter percentage",VLOOKUP(G224,'Grades '!$E$3:$F$102,2,FALSE),D224="canadian quarter percentage",VLOOKUP(G224,'Grades '!$I$3:$J$102,2,FALSE),D224="canadian semester percentage",VLOOKUP(G224,'Grades '!$K$3:$L$102,2,FALSE)))</f>
        <v/>
      </c>
      <c r="I224" s="9" t="str">
        <f t="shared" si="76"/>
        <v/>
      </c>
      <c r="J224" s="10" t="str">
        <f t="shared" si="65"/>
        <v/>
      </c>
      <c r="K224" s="11" t="str">
        <f t="shared" si="78"/>
        <v/>
      </c>
      <c r="L224" s="11" t="str">
        <f t="shared" si="75"/>
        <v/>
      </c>
      <c r="M224" s="11" t="str">
        <f>IF($T223=0,SUM(I$2:I222),"")</f>
        <v/>
      </c>
      <c r="N224" s="11" t="str">
        <f>IF($T223=0,SUM(J$2:J224),"")</f>
        <v/>
      </c>
      <c r="O224" s="18" t="str">
        <f t="shared" si="60"/>
        <v/>
      </c>
      <c r="P224" s="29" t="str">
        <f>IF(OR(ISBLANK(B224),ISBLANK(C224)),"",VLOOKUP(B224&amp;C224,'Grades '!Q$2:R$285,2,FALSE))</f>
        <v/>
      </c>
      <c r="Q224" s="9" t="str">
        <f t="shared" si="66"/>
        <v/>
      </c>
      <c r="R224" s="9" t="str">
        <f t="shared" si="67"/>
        <v/>
      </c>
      <c r="S224" s="9" t="str">
        <f t="shared" si="68"/>
        <v/>
      </c>
      <c r="T224" s="16" t="str">
        <f t="shared" si="69"/>
        <v/>
      </c>
      <c r="U224" s="10" t="str">
        <f t="shared" si="61"/>
        <v/>
      </c>
      <c r="V224" s="10" t="str">
        <f>IF($T223=0,SUM(I$2:I222),IF(OR(E224="",I224="",I224="No Credits Listed"),"",IF($Q224&gt;1,"",SUMIF($P:$P,$P224,$I:$I))))</f>
        <v/>
      </c>
      <c r="W224" s="10" t="str">
        <f>IF($T223=0,SUM(J$2:J222),IF(OR(E224="",J224=""),"",IF($Q224&gt;1,"",SUMIF($P:$P,$P224,$J:$J))))</f>
        <v/>
      </c>
      <c r="X224" s="10" t="str">
        <f t="shared" si="77"/>
        <v/>
      </c>
      <c r="Y224" s="9" t="str">
        <f t="shared" si="62"/>
        <v/>
      </c>
      <c r="Z224" s="10" t="str">
        <f t="shared" si="63"/>
        <v/>
      </c>
      <c r="AA224" s="10" t="str">
        <f t="shared" si="64"/>
        <v/>
      </c>
      <c r="AB224" s="10" t="str">
        <f t="shared" si="70"/>
        <v/>
      </c>
      <c r="AC224" s="17" t="str">
        <f t="shared" si="71"/>
        <v/>
      </c>
      <c r="AD224" s="18" t="str">
        <f t="shared" si="72"/>
        <v/>
      </c>
      <c r="AE224" s="18" t="str">
        <f t="shared" si="73"/>
        <v/>
      </c>
      <c r="AF224" s="18" t="str">
        <f t="shared" si="74"/>
        <v/>
      </c>
    </row>
    <row r="225" spans="1:32" ht="15.75">
      <c r="A225" s="13"/>
      <c r="B225" s="13"/>
      <c r="C225" s="13"/>
      <c r="D225" s="4"/>
      <c r="E225" s="13"/>
      <c r="F225" s="14"/>
      <c r="G225" s="15"/>
      <c r="H225" s="9" t="str">
        <f>IF(AND(ISBLANK(D225),ISBLANK(E225),ISBLANK(F225),ISBLANK(G225)),"",_xlfn.IFS(ISBLANK(D225),"No Calendar Reported",ISBLANK(G225),"No Grade Reported",D225="quarter",VLOOKUP(G225,'Grades '!$A$3:$B$62,2,FALSE),D225="semester",VLOOKUP(G225,'Grades '!$C$3:$D$62,2,FALSE),D225="us semester percentage",VLOOKUP(G225,'Grades '!$G$3:$H$102,2,FALSE),D225="us quarter percentage",VLOOKUP(G225,'Grades '!$E$3:$F$102,2,FALSE),D225="canadian quarter percentage",VLOOKUP(G225,'Grades '!$I$3:$J$102,2,FALSE),D225="canadian semester percentage",VLOOKUP(G225,'Grades '!$K$3:$L$102,2,FALSE)))</f>
        <v/>
      </c>
      <c r="I225" s="9" t="str">
        <f t="shared" si="76"/>
        <v/>
      </c>
      <c r="J225" s="10" t="str">
        <f t="shared" si="65"/>
        <v/>
      </c>
      <c r="K225" s="11" t="str">
        <f t="shared" si="78"/>
        <v/>
      </c>
      <c r="L225" s="11" t="str">
        <f t="shared" si="75"/>
        <v/>
      </c>
      <c r="M225" s="11" t="str">
        <f>IF($T224=0,SUM(I$2:I223),"")</f>
        <v/>
      </c>
      <c r="N225" s="11" t="str">
        <f>IF($T224=0,SUM(J$2:J225),"")</f>
        <v/>
      </c>
      <c r="O225" s="18" t="str">
        <f t="shared" si="60"/>
        <v/>
      </c>
      <c r="P225" s="29" t="str">
        <f>IF(OR(ISBLANK(B225),ISBLANK(C225)),"",VLOOKUP(B225&amp;C225,'Grades '!Q$2:R$285,2,FALSE))</f>
        <v/>
      </c>
      <c r="Q225" s="9" t="str">
        <f t="shared" si="66"/>
        <v/>
      </c>
      <c r="R225" s="9" t="str">
        <f t="shared" si="67"/>
        <v/>
      </c>
      <c r="S225" s="9" t="str">
        <f t="shared" si="68"/>
        <v/>
      </c>
      <c r="T225" s="16" t="str">
        <f t="shared" si="69"/>
        <v/>
      </c>
      <c r="U225" s="10" t="str">
        <f t="shared" si="61"/>
        <v/>
      </c>
      <c r="V225" s="10" t="str">
        <f>IF($T224=0,SUM(I$2:I223),IF(OR(E225="",I225="",I225="No Credits Listed"),"",IF($Q225&gt;1,"",SUMIF($P:$P,$P225,$I:$I))))</f>
        <v/>
      </c>
      <c r="W225" s="10" t="str">
        <f>IF($T224=0,SUM(J$2:J223),IF(OR(E225="",J225=""),"",IF($Q225&gt;1,"",SUMIF($P:$P,$P225,$J:$J))))</f>
        <v/>
      </c>
      <c r="X225" s="10" t="str">
        <f t="shared" si="77"/>
        <v/>
      </c>
      <c r="Y225" s="9" t="str">
        <f t="shared" si="62"/>
        <v/>
      </c>
      <c r="Z225" s="10" t="str">
        <f t="shared" si="63"/>
        <v/>
      </c>
      <c r="AA225" s="10" t="str">
        <f t="shared" si="64"/>
        <v/>
      </c>
      <c r="AB225" s="10" t="str">
        <f t="shared" si="70"/>
        <v/>
      </c>
      <c r="AC225" s="17" t="str">
        <f t="shared" si="71"/>
        <v/>
      </c>
      <c r="AD225" s="18" t="str">
        <f t="shared" si="72"/>
        <v/>
      </c>
      <c r="AE225" s="18" t="str">
        <f t="shared" si="73"/>
        <v/>
      </c>
      <c r="AF225" s="18" t="str">
        <f t="shared" si="74"/>
        <v/>
      </c>
    </row>
    <row r="226" spans="1:32" ht="15.75">
      <c r="A226" s="13"/>
      <c r="B226" s="13"/>
      <c r="C226" s="13"/>
      <c r="D226" s="4"/>
      <c r="E226" s="13"/>
      <c r="F226" s="14"/>
      <c r="G226" s="15"/>
      <c r="H226" s="9" t="str">
        <f>IF(AND(ISBLANK(D226),ISBLANK(E226),ISBLANK(F226),ISBLANK(G226)),"",_xlfn.IFS(ISBLANK(D226),"No Calendar Reported",ISBLANK(G226),"No Grade Reported",D226="quarter",VLOOKUP(G226,'Grades '!$A$3:$B$62,2,FALSE),D226="semester",VLOOKUP(G226,'Grades '!$C$3:$D$62,2,FALSE),D226="us semester percentage",VLOOKUP(G226,'Grades '!$G$3:$H$102,2,FALSE),D226="us quarter percentage",VLOOKUP(G226,'Grades '!$E$3:$F$102,2,FALSE),D226="canadian quarter percentage",VLOOKUP(G226,'Grades '!$I$3:$J$102,2,FALSE),D226="canadian semester percentage",VLOOKUP(G226,'Grades '!$K$3:$L$102,2,FALSE)))</f>
        <v/>
      </c>
      <c r="I226" s="9" t="str">
        <f t="shared" si="76"/>
        <v/>
      </c>
      <c r="J226" s="10" t="str">
        <f t="shared" si="65"/>
        <v/>
      </c>
      <c r="K226" s="11" t="str">
        <f t="shared" si="78"/>
        <v/>
      </c>
      <c r="L226" s="11" t="str">
        <f t="shared" si="75"/>
        <v/>
      </c>
      <c r="M226" s="11" t="str">
        <f>IF($T225=0,SUM(I$2:I224),"")</f>
        <v/>
      </c>
      <c r="N226" s="11" t="str">
        <f>IF($T225=0,SUM(J$2:J226),"")</f>
        <v/>
      </c>
      <c r="O226" s="18" t="str">
        <f t="shared" si="60"/>
        <v/>
      </c>
      <c r="P226" s="29" t="str">
        <f>IF(OR(ISBLANK(B226),ISBLANK(C226)),"",VLOOKUP(B226&amp;C226,'Grades '!Q$2:R$285,2,FALSE))</f>
        <v/>
      </c>
      <c r="Q226" s="9" t="str">
        <f t="shared" si="66"/>
        <v/>
      </c>
      <c r="R226" s="9" t="str">
        <f t="shared" si="67"/>
        <v/>
      </c>
      <c r="S226" s="9" t="str">
        <f t="shared" si="68"/>
        <v/>
      </c>
      <c r="T226" s="16" t="str">
        <f t="shared" si="69"/>
        <v/>
      </c>
      <c r="U226" s="10" t="str">
        <f t="shared" si="61"/>
        <v/>
      </c>
      <c r="V226" s="10" t="str">
        <f>IF($T225=0,SUM(I$2:I224),IF(OR(E226="",I226="",I226="No Credits Listed"),"",IF($Q226&gt;1,"",SUMIF($P:$P,$P226,$I:$I))))</f>
        <v/>
      </c>
      <c r="W226" s="10" t="str">
        <f>IF($T225=0,SUM(J$2:J224),IF(OR(E226="",J226=""),"",IF($Q226&gt;1,"",SUMIF($P:$P,$P226,$J:$J))))</f>
        <v/>
      </c>
      <c r="X226" s="10" t="str">
        <f t="shared" si="77"/>
        <v/>
      </c>
      <c r="Y226" s="9" t="str">
        <f t="shared" si="62"/>
        <v/>
      </c>
      <c r="Z226" s="10" t="str">
        <f t="shared" si="63"/>
        <v/>
      </c>
      <c r="AA226" s="10" t="str">
        <f t="shared" si="64"/>
        <v/>
      </c>
      <c r="AB226" s="10" t="str">
        <f t="shared" si="70"/>
        <v/>
      </c>
      <c r="AC226" s="17" t="str">
        <f t="shared" si="71"/>
        <v/>
      </c>
      <c r="AD226" s="18" t="str">
        <f t="shared" si="72"/>
        <v/>
      </c>
      <c r="AE226" s="18" t="str">
        <f t="shared" si="73"/>
        <v/>
      </c>
      <c r="AF226" s="18" t="str">
        <f t="shared" si="74"/>
        <v/>
      </c>
    </row>
    <row r="227" spans="1:32" ht="15.75">
      <c r="A227" s="13"/>
      <c r="B227" s="13"/>
      <c r="C227" s="13"/>
      <c r="D227" s="4"/>
      <c r="E227" s="13"/>
      <c r="F227" s="14"/>
      <c r="G227" s="15"/>
      <c r="H227" s="9" t="str">
        <f>IF(AND(ISBLANK(D227),ISBLANK(E227),ISBLANK(F227),ISBLANK(G227)),"",_xlfn.IFS(ISBLANK(D227),"No Calendar Reported",ISBLANK(G227),"No Grade Reported",D227="quarter",VLOOKUP(G227,'Grades '!$A$3:$B$62,2,FALSE),D227="semester",VLOOKUP(G227,'Grades '!$C$3:$D$62,2,FALSE),D227="us semester percentage",VLOOKUP(G227,'Grades '!$G$3:$H$102,2,FALSE),D227="us quarter percentage",VLOOKUP(G227,'Grades '!$E$3:$F$102,2,FALSE),D227="canadian quarter percentage",VLOOKUP(G227,'Grades '!$I$3:$J$102,2,FALSE),D227="canadian semester percentage",VLOOKUP(G227,'Grades '!$K$3:$L$102,2,FALSE)))</f>
        <v/>
      </c>
      <c r="I227" s="9" t="str">
        <f t="shared" si="76"/>
        <v/>
      </c>
      <c r="J227" s="10" t="str">
        <f t="shared" si="65"/>
        <v/>
      </c>
      <c r="K227" s="11" t="str">
        <f t="shared" si="78"/>
        <v/>
      </c>
      <c r="L227" s="11" t="str">
        <f t="shared" si="75"/>
        <v/>
      </c>
      <c r="M227" s="11" t="str">
        <f>IF($T226=0,SUM(I$2:I225),"")</f>
        <v/>
      </c>
      <c r="N227" s="11" t="str">
        <f>IF($T226=0,SUM(J$2:J227),"")</f>
        <v/>
      </c>
      <c r="O227" s="18" t="str">
        <f t="shared" si="60"/>
        <v/>
      </c>
      <c r="P227" s="29" t="str">
        <f>IF(OR(ISBLANK(B227),ISBLANK(C227)),"",VLOOKUP(B227&amp;C227,'Grades '!Q$2:R$285,2,FALSE))</f>
        <v/>
      </c>
      <c r="Q227" s="9" t="str">
        <f t="shared" si="66"/>
        <v/>
      </c>
      <c r="R227" s="9" t="str">
        <f t="shared" si="67"/>
        <v/>
      </c>
      <c r="S227" s="9" t="str">
        <f t="shared" si="68"/>
        <v/>
      </c>
      <c r="T227" s="16" t="str">
        <f t="shared" si="69"/>
        <v/>
      </c>
      <c r="U227" s="10" t="str">
        <f t="shared" si="61"/>
        <v/>
      </c>
      <c r="V227" s="10" t="str">
        <f>IF($T226=0,SUM(I$2:I225),IF(OR(E227="",I227="",I227="No Credits Listed"),"",IF($Q227&gt;1,"",SUMIF($P:$P,$P227,$I:$I))))</f>
        <v/>
      </c>
      <c r="W227" s="10" t="str">
        <f>IF($T226=0,SUM(J$2:J225),IF(OR(E227="",J227=""),"",IF($Q227&gt;1,"",SUMIF($P:$P,$P227,$J:$J))))</f>
        <v/>
      </c>
      <c r="X227" s="10" t="str">
        <f t="shared" si="77"/>
        <v/>
      </c>
      <c r="Y227" s="9" t="str">
        <f t="shared" si="62"/>
        <v/>
      </c>
      <c r="Z227" s="10" t="str">
        <f t="shared" si="63"/>
        <v/>
      </c>
      <c r="AA227" s="10" t="str">
        <f t="shared" si="64"/>
        <v/>
      </c>
      <c r="AB227" s="10" t="str">
        <f t="shared" si="70"/>
        <v/>
      </c>
      <c r="AC227" s="17" t="str">
        <f t="shared" si="71"/>
        <v/>
      </c>
      <c r="AD227" s="18" t="str">
        <f t="shared" si="72"/>
        <v/>
      </c>
      <c r="AE227" s="18" t="str">
        <f t="shared" si="73"/>
        <v/>
      </c>
      <c r="AF227" s="18" t="str">
        <f t="shared" si="74"/>
        <v/>
      </c>
    </row>
    <row r="228" spans="1:32" ht="15.75">
      <c r="A228" s="13"/>
      <c r="B228" s="13"/>
      <c r="C228" s="13"/>
      <c r="D228" s="4"/>
      <c r="E228" s="13"/>
      <c r="F228" s="14"/>
      <c r="G228" s="15"/>
      <c r="H228" s="9" t="str">
        <f>IF(AND(ISBLANK(D228),ISBLANK(E228),ISBLANK(F228),ISBLANK(G228)),"",_xlfn.IFS(ISBLANK(D228),"No Calendar Reported",ISBLANK(G228),"No Grade Reported",D228="quarter",VLOOKUP(G228,'Grades '!$A$3:$B$62,2,FALSE),D228="semester",VLOOKUP(G228,'Grades '!$C$3:$D$62,2,FALSE),D228="us semester percentage",VLOOKUP(G228,'Grades '!$G$3:$H$102,2,FALSE),D228="us quarter percentage",VLOOKUP(G228,'Grades '!$E$3:$F$102,2,FALSE),D228="canadian quarter percentage",VLOOKUP(G228,'Grades '!$I$3:$J$102,2,FALSE),D228="canadian semester percentage",VLOOKUP(G228,'Grades '!$K$3:$L$102,2,FALSE)))</f>
        <v/>
      </c>
      <c r="I228" s="9" t="str">
        <f t="shared" si="76"/>
        <v/>
      </c>
      <c r="J228" s="10" t="str">
        <f t="shared" si="65"/>
        <v/>
      </c>
      <c r="K228" s="11" t="str">
        <f t="shared" si="78"/>
        <v/>
      </c>
      <c r="L228" s="11" t="str">
        <f t="shared" si="75"/>
        <v/>
      </c>
      <c r="M228" s="11" t="str">
        <f>IF($T227=0,SUM(I$2:I226),"")</f>
        <v/>
      </c>
      <c r="N228" s="11" t="str">
        <f>IF($T227=0,SUM(J$2:J228),"")</f>
        <v/>
      </c>
      <c r="O228" s="18" t="str">
        <f t="shared" si="60"/>
        <v/>
      </c>
      <c r="P228" s="29" t="str">
        <f>IF(OR(ISBLANK(B228),ISBLANK(C228)),"",VLOOKUP(B228&amp;C228,'Grades '!Q$2:R$285,2,FALSE))</f>
        <v/>
      </c>
      <c r="Q228" s="9" t="str">
        <f t="shared" si="66"/>
        <v/>
      </c>
      <c r="R228" s="9" t="str">
        <f t="shared" si="67"/>
        <v/>
      </c>
      <c r="S228" s="9" t="str">
        <f t="shared" si="68"/>
        <v/>
      </c>
      <c r="T228" s="16" t="str">
        <f t="shared" si="69"/>
        <v/>
      </c>
      <c r="U228" s="10" t="str">
        <f t="shared" si="61"/>
        <v/>
      </c>
      <c r="V228" s="10" t="str">
        <f>IF($T227=0,SUM(I$2:I226),IF(OR(E228="",I228="",I228="No Credits Listed"),"",IF($Q228&gt;1,"",SUMIF($P:$P,$P228,$I:$I))))</f>
        <v/>
      </c>
      <c r="W228" s="10" t="str">
        <f>IF($T227=0,SUM(J$2:J226),IF(OR(E228="",J228=""),"",IF($Q228&gt;1,"",SUMIF($P:$P,$P228,$J:$J))))</f>
        <v/>
      </c>
      <c r="X228" s="10" t="str">
        <f t="shared" si="77"/>
        <v/>
      </c>
      <c r="Y228" s="9" t="str">
        <f t="shared" si="62"/>
        <v/>
      </c>
      <c r="Z228" s="10" t="str">
        <f t="shared" si="63"/>
        <v/>
      </c>
      <c r="AA228" s="10" t="str">
        <f t="shared" si="64"/>
        <v/>
      </c>
      <c r="AB228" s="10" t="str">
        <f t="shared" si="70"/>
        <v/>
      </c>
      <c r="AC228" s="17" t="str">
        <f t="shared" si="71"/>
        <v/>
      </c>
      <c r="AD228" s="18" t="str">
        <f t="shared" si="72"/>
        <v/>
      </c>
      <c r="AE228" s="18" t="str">
        <f t="shared" si="73"/>
        <v/>
      </c>
      <c r="AF228" s="18" t="str">
        <f t="shared" si="74"/>
        <v/>
      </c>
    </row>
    <row r="229" spans="1:32" ht="15.75">
      <c r="A229" s="13"/>
      <c r="B229" s="13"/>
      <c r="C229" s="13"/>
      <c r="D229" s="4"/>
      <c r="E229" s="13"/>
      <c r="F229" s="14"/>
      <c r="G229" s="15"/>
      <c r="H229" s="9" t="str">
        <f>IF(AND(ISBLANK(D229),ISBLANK(E229),ISBLANK(F229),ISBLANK(G229)),"",_xlfn.IFS(ISBLANK(D229),"No Calendar Reported",ISBLANK(G229),"No Grade Reported",D229="quarter",VLOOKUP(G229,'Grades '!$A$3:$B$62,2,FALSE),D229="semester",VLOOKUP(G229,'Grades '!$C$3:$D$62,2,FALSE),D229="us semester percentage",VLOOKUP(G229,'Grades '!$G$3:$H$102,2,FALSE),D229="us quarter percentage",VLOOKUP(G229,'Grades '!$E$3:$F$102,2,FALSE),D229="canadian quarter percentage",VLOOKUP(G229,'Grades '!$I$3:$J$102,2,FALSE),D229="canadian semester percentage",VLOOKUP(G229,'Grades '!$K$3:$L$102,2,FALSE)))</f>
        <v/>
      </c>
      <c r="I229" s="9" t="str">
        <f t="shared" si="76"/>
        <v/>
      </c>
      <c r="J229" s="10" t="str">
        <f t="shared" si="65"/>
        <v/>
      </c>
      <c r="K229" s="11" t="str">
        <f t="shared" si="78"/>
        <v/>
      </c>
      <c r="L229" s="11" t="str">
        <f t="shared" si="75"/>
        <v/>
      </c>
      <c r="M229" s="11" t="str">
        <f>IF($T228=0,SUM(I$2:I227),"")</f>
        <v/>
      </c>
      <c r="N229" s="11" t="str">
        <f>IF($T228=0,SUM(J$2:J229),"")</f>
        <v/>
      </c>
      <c r="O229" s="18" t="str">
        <f t="shared" si="60"/>
        <v/>
      </c>
      <c r="P229" s="29" t="str">
        <f>IF(OR(ISBLANK(B229),ISBLANK(C229)),"",VLOOKUP(B229&amp;C229,'Grades '!Q$2:R$285,2,FALSE))</f>
        <v/>
      </c>
      <c r="Q229" s="9" t="str">
        <f t="shared" si="66"/>
        <v/>
      </c>
      <c r="R229" s="9" t="str">
        <f t="shared" si="67"/>
        <v/>
      </c>
      <c r="S229" s="9" t="str">
        <f t="shared" si="68"/>
        <v/>
      </c>
      <c r="T229" s="16" t="str">
        <f t="shared" si="69"/>
        <v/>
      </c>
      <c r="U229" s="10" t="str">
        <f t="shared" si="61"/>
        <v/>
      </c>
      <c r="V229" s="10" t="str">
        <f>IF($T228=0,SUM(I$2:I227),IF(OR(E229="",I229="",I229="No Credits Listed"),"",IF($Q229&gt;1,"",SUMIF($P:$P,$P229,$I:$I))))</f>
        <v/>
      </c>
      <c r="W229" s="10" t="str">
        <f>IF($T228=0,SUM(J$2:J227),IF(OR(E229="",J229=""),"",IF($Q229&gt;1,"",SUMIF($P:$P,$P229,$J:$J))))</f>
        <v/>
      </c>
      <c r="X229" s="10" t="str">
        <f t="shared" si="77"/>
        <v/>
      </c>
      <c r="Y229" s="9" t="str">
        <f t="shared" si="62"/>
        <v/>
      </c>
      <c r="Z229" s="10" t="str">
        <f t="shared" si="63"/>
        <v/>
      </c>
      <c r="AA229" s="10" t="str">
        <f t="shared" si="64"/>
        <v/>
      </c>
      <c r="AB229" s="10" t="str">
        <f t="shared" si="70"/>
        <v/>
      </c>
      <c r="AC229" s="17" t="str">
        <f t="shared" si="71"/>
        <v/>
      </c>
      <c r="AD229" s="18" t="str">
        <f t="shared" si="72"/>
        <v/>
      </c>
      <c r="AE229" s="18" t="str">
        <f t="shared" si="73"/>
        <v/>
      </c>
      <c r="AF229" s="18" t="str">
        <f t="shared" si="74"/>
        <v/>
      </c>
    </row>
    <row r="230" spans="1:32" ht="15.75">
      <c r="A230" s="13"/>
      <c r="B230" s="13"/>
      <c r="C230" s="13"/>
      <c r="D230" s="4"/>
      <c r="E230" s="13"/>
      <c r="F230" s="14"/>
      <c r="G230" s="15"/>
      <c r="H230" s="9" t="str">
        <f>IF(AND(ISBLANK(D230),ISBLANK(E230),ISBLANK(F230),ISBLANK(G230)),"",_xlfn.IFS(ISBLANK(D230),"No Calendar Reported",ISBLANK(G230),"No Grade Reported",D230="quarter",VLOOKUP(G230,'Grades '!$A$3:$B$62,2,FALSE),D230="semester",VLOOKUP(G230,'Grades '!$C$3:$D$62,2,FALSE),D230="us semester percentage",VLOOKUP(G230,'Grades '!$G$3:$H$102,2,FALSE),D230="us quarter percentage",VLOOKUP(G230,'Grades '!$E$3:$F$102,2,FALSE),D230="canadian quarter percentage",VLOOKUP(G230,'Grades '!$I$3:$J$102,2,FALSE),D230="canadian semester percentage",VLOOKUP(G230,'Grades '!$K$3:$L$102,2,FALSE)))</f>
        <v/>
      </c>
      <c r="I230" s="9" t="str">
        <f t="shared" si="76"/>
        <v/>
      </c>
      <c r="J230" s="10" t="str">
        <f t="shared" si="65"/>
        <v/>
      </c>
      <c r="K230" s="11" t="str">
        <f t="shared" si="78"/>
        <v/>
      </c>
      <c r="L230" s="11" t="str">
        <f t="shared" si="75"/>
        <v/>
      </c>
      <c r="M230" s="11" t="str">
        <f>IF($T229=0,SUM(I$2:I228),"")</f>
        <v/>
      </c>
      <c r="N230" s="11" t="str">
        <f>IF($T229=0,SUM(J$2:J230),"")</f>
        <v/>
      </c>
      <c r="O230" s="18" t="str">
        <f t="shared" si="60"/>
        <v/>
      </c>
      <c r="P230" s="29" t="str">
        <f>IF(OR(ISBLANK(B230),ISBLANK(C230)),"",VLOOKUP(B230&amp;C230,'Grades '!Q$2:R$285,2,FALSE))</f>
        <v/>
      </c>
      <c r="Q230" s="9" t="str">
        <f t="shared" si="66"/>
        <v/>
      </c>
      <c r="R230" s="9" t="str">
        <f t="shared" si="67"/>
        <v/>
      </c>
      <c r="S230" s="9" t="str">
        <f t="shared" si="68"/>
        <v/>
      </c>
      <c r="T230" s="16" t="str">
        <f t="shared" si="69"/>
        <v/>
      </c>
      <c r="U230" s="10" t="str">
        <f t="shared" si="61"/>
        <v/>
      </c>
      <c r="V230" s="10" t="str">
        <f>IF($T229=0,SUM(I$2:I228),IF(OR(E230="",I230="",I230="No Credits Listed"),"",IF($Q230&gt;1,"",SUMIF($P:$P,$P230,$I:$I))))</f>
        <v/>
      </c>
      <c r="W230" s="10" t="str">
        <f>IF($T229=0,SUM(J$2:J228),IF(OR(E230="",J230=""),"",IF($Q230&gt;1,"",SUMIF($P:$P,$P230,$J:$J))))</f>
        <v/>
      </c>
      <c r="X230" s="10" t="str">
        <f t="shared" si="77"/>
        <v/>
      </c>
      <c r="Y230" s="9" t="str">
        <f t="shared" si="62"/>
        <v/>
      </c>
      <c r="Z230" s="10" t="str">
        <f t="shared" si="63"/>
        <v/>
      </c>
      <c r="AA230" s="10" t="str">
        <f t="shared" si="64"/>
        <v/>
      </c>
      <c r="AB230" s="10" t="str">
        <f t="shared" si="70"/>
        <v/>
      </c>
      <c r="AC230" s="17" t="str">
        <f t="shared" si="71"/>
        <v/>
      </c>
      <c r="AD230" s="18" t="str">
        <f t="shared" si="72"/>
        <v/>
      </c>
      <c r="AE230" s="18" t="str">
        <f t="shared" si="73"/>
        <v/>
      </c>
      <c r="AF230" s="18" t="str">
        <f t="shared" si="74"/>
        <v/>
      </c>
    </row>
    <row r="231" spans="1:32" ht="15.75">
      <c r="A231" s="13"/>
      <c r="B231" s="13"/>
      <c r="C231" s="13"/>
      <c r="D231" s="4"/>
      <c r="E231" s="13"/>
      <c r="F231" s="14"/>
      <c r="G231" s="15"/>
      <c r="H231" s="9" t="str">
        <f>IF(AND(ISBLANK(D231),ISBLANK(E231),ISBLANK(F231),ISBLANK(G231)),"",_xlfn.IFS(ISBLANK(D231),"No Calendar Reported",ISBLANK(G231),"No Grade Reported",D231="quarter",VLOOKUP(G231,'Grades '!$A$3:$B$62,2,FALSE),D231="semester",VLOOKUP(G231,'Grades '!$C$3:$D$62,2,FALSE),D231="us semester percentage",VLOOKUP(G231,'Grades '!$G$3:$H$102,2,FALSE),D231="us quarter percentage",VLOOKUP(G231,'Grades '!$E$3:$F$102,2,FALSE),D231="canadian quarter percentage",VLOOKUP(G231,'Grades '!$I$3:$J$102,2,FALSE),D231="canadian semester percentage",VLOOKUP(G231,'Grades '!$K$3:$L$102,2,FALSE)))</f>
        <v/>
      </c>
      <c r="I231" s="9" t="str">
        <f t="shared" si="76"/>
        <v/>
      </c>
      <c r="J231" s="10" t="str">
        <f t="shared" si="65"/>
        <v/>
      </c>
      <c r="K231" s="11" t="str">
        <f t="shared" si="78"/>
        <v/>
      </c>
      <c r="L231" s="11" t="str">
        <f t="shared" si="75"/>
        <v/>
      </c>
      <c r="M231" s="11" t="str">
        <f>IF($T230=0,SUM(I$2:I229),"")</f>
        <v/>
      </c>
      <c r="N231" s="11" t="str">
        <f>IF($T230=0,SUM(J$2:J231),"")</f>
        <v/>
      </c>
      <c r="O231" s="18" t="str">
        <f t="shared" si="60"/>
        <v/>
      </c>
      <c r="P231" s="29" t="str">
        <f>IF(OR(ISBLANK(B231),ISBLANK(C231)),"",VLOOKUP(B231&amp;C231,'Grades '!Q$2:R$285,2,FALSE))</f>
        <v/>
      </c>
      <c r="Q231" s="9" t="str">
        <f t="shared" si="66"/>
        <v/>
      </c>
      <c r="R231" s="9" t="str">
        <f t="shared" si="67"/>
        <v/>
      </c>
      <c r="S231" s="9" t="str">
        <f t="shared" si="68"/>
        <v/>
      </c>
      <c r="T231" s="16" t="str">
        <f t="shared" si="69"/>
        <v/>
      </c>
      <c r="U231" s="10" t="str">
        <f t="shared" si="61"/>
        <v/>
      </c>
      <c r="V231" s="10" t="str">
        <f>IF($T230=0,SUM(I$2:I229),IF(OR(E231="",I231="",I231="No Credits Listed"),"",IF($Q231&gt;1,"",SUMIF($P:$P,$P231,$I:$I))))</f>
        <v/>
      </c>
      <c r="W231" s="10" t="str">
        <f>IF($T230=0,SUM(J$2:J229),IF(OR(E231="",J231=""),"",IF($Q231&gt;1,"",SUMIF($P:$P,$P231,$J:$J))))</f>
        <v/>
      </c>
      <c r="X231" s="10" t="str">
        <f t="shared" si="77"/>
        <v/>
      </c>
      <c r="Y231" s="9" t="str">
        <f t="shared" si="62"/>
        <v/>
      </c>
      <c r="Z231" s="10" t="str">
        <f t="shared" si="63"/>
        <v/>
      </c>
      <c r="AA231" s="10" t="str">
        <f t="shared" si="64"/>
        <v/>
      </c>
      <c r="AB231" s="10" t="str">
        <f t="shared" si="70"/>
        <v/>
      </c>
      <c r="AC231" s="17" t="str">
        <f t="shared" si="71"/>
        <v/>
      </c>
      <c r="AD231" s="18" t="str">
        <f t="shared" si="72"/>
        <v/>
      </c>
      <c r="AE231" s="18" t="str">
        <f t="shared" si="73"/>
        <v/>
      </c>
      <c r="AF231" s="18" t="str">
        <f t="shared" si="74"/>
        <v/>
      </c>
    </row>
    <row r="232" spans="1:32" ht="15.75">
      <c r="A232" s="13"/>
      <c r="B232" s="13"/>
      <c r="C232" s="13"/>
      <c r="D232" s="4"/>
      <c r="E232" s="13"/>
      <c r="F232" s="14"/>
      <c r="G232" s="15"/>
      <c r="H232" s="9" t="str">
        <f>IF(AND(ISBLANK(D232),ISBLANK(E232),ISBLANK(F232),ISBLANK(G232)),"",_xlfn.IFS(ISBLANK(D232),"No Calendar Reported",ISBLANK(G232),"No Grade Reported",D232="quarter",VLOOKUP(G232,'Grades '!$A$3:$B$62,2,FALSE),D232="semester",VLOOKUP(G232,'Grades '!$C$3:$D$62,2,FALSE),D232="us semester percentage",VLOOKUP(G232,'Grades '!$G$3:$H$102,2,FALSE),D232="us quarter percentage",VLOOKUP(G232,'Grades '!$E$3:$F$102,2,FALSE),D232="canadian quarter percentage",VLOOKUP(G232,'Grades '!$I$3:$J$102,2,FALSE),D232="canadian semester percentage",VLOOKUP(G232,'Grades '!$K$3:$L$102,2,FALSE)))</f>
        <v/>
      </c>
      <c r="I232" s="9" t="str">
        <f t="shared" si="76"/>
        <v/>
      </c>
      <c r="J232" s="10" t="str">
        <f t="shared" si="65"/>
        <v/>
      </c>
      <c r="K232" s="11" t="str">
        <f t="shared" si="78"/>
        <v/>
      </c>
      <c r="L232" s="11" t="str">
        <f t="shared" si="75"/>
        <v/>
      </c>
      <c r="M232" s="11" t="str">
        <f>IF($T231=0,SUM(I$2:I230),"")</f>
        <v/>
      </c>
      <c r="N232" s="11" t="str">
        <f>IF($T231=0,SUM(J$2:J232),"")</f>
        <v/>
      </c>
      <c r="O232" s="18" t="str">
        <f t="shared" si="60"/>
        <v/>
      </c>
      <c r="P232" s="29" t="str">
        <f>IF(OR(ISBLANK(B232),ISBLANK(C232)),"",VLOOKUP(B232&amp;C232,'Grades '!Q$2:R$285,2,FALSE))</f>
        <v/>
      </c>
      <c r="Q232" s="9" t="str">
        <f t="shared" si="66"/>
        <v/>
      </c>
      <c r="R232" s="9" t="str">
        <f t="shared" si="67"/>
        <v/>
      </c>
      <c r="S232" s="9" t="str">
        <f t="shared" si="68"/>
        <v/>
      </c>
      <c r="T232" s="16" t="str">
        <f t="shared" si="69"/>
        <v/>
      </c>
      <c r="U232" s="10" t="str">
        <f t="shared" si="61"/>
        <v/>
      </c>
      <c r="V232" s="10" t="str">
        <f>IF($T231=0,SUM(I$2:I230),IF(OR(E232="",I232="",I232="No Credits Listed"),"",IF($Q232&gt;1,"",SUMIF($P:$P,$P232,$I:$I))))</f>
        <v/>
      </c>
      <c r="W232" s="10" t="str">
        <f>IF($T231=0,SUM(J$2:J230),IF(OR(E232="",J232=""),"",IF($Q232&gt;1,"",SUMIF($P:$P,$P232,$J:$J))))</f>
        <v/>
      </c>
      <c r="X232" s="10" t="str">
        <f t="shared" si="77"/>
        <v/>
      </c>
      <c r="Y232" s="9" t="str">
        <f t="shared" si="62"/>
        <v/>
      </c>
      <c r="Z232" s="10" t="str">
        <f t="shared" si="63"/>
        <v/>
      </c>
      <c r="AA232" s="10" t="str">
        <f t="shared" si="64"/>
        <v/>
      </c>
      <c r="AB232" s="10" t="str">
        <f t="shared" si="70"/>
        <v/>
      </c>
      <c r="AC232" s="17" t="str">
        <f t="shared" si="71"/>
        <v/>
      </c>
      <c r="AD232" s="18" t="str">
        <f t="shared" si="72"/>
        <v/>
      </c>
      <c r="AE232" s="18" t="str">
        <f t="shared" si="73"/>
        <v/>
      </c>
      <c r="AF232" s="18" t="str">
        <f t="shared" si="74"/>
        <v/>
      </c>
    </row>
    <row r="233" spans="1:32" ht="15.75">
      <c r="A233" s="13"/>
      <c r="B233" s="13"/>
      <c r="C233" s="13"/>
      <c r="D233" s="4"/>
      <c r="E233" s="13"/>
      <c r="F233" s="14"/>
      <c r="G233" s="15"/>
      <c r="H233" s="9" t="str">
        <f>IF(AND(ISBLANK(D233),ISBLANK(E233),ISBLANK(F233),ISBLANK(G233)),"",_xlfn.IFS(ISBLANK(D233),"No Calendar Reported",ISBLANK(G233),"No Grade Reported",D233="quarter",VLOOKUP(G233,'Grades '!$A$3:$B$62,2,FALSE),D233="semester",VLOOKUP(G233,'Grades '!$C$3:$D$62,2,FALSE),D233="us semester percentage",VLOOKUP(G233,'Grades '!$G$3:$H$102,2,FALSE),D233="us quarter percentage",VLOOKUP(G233,'Grades '!$E$3:$F$102,2,FALSE),D233="canadian quarter percentage",VLOOKUP(G233,'Grades '!$I$3:$J$102,2,FALSE),D233="canadian semester percentage",VLOOKUP(G233,'Grades '!$K$3:$L$102,2,FALSE)))</f>
        <v/>
      </c>
      <c r="I233" s="9" t="str">
        <f t="shared" si="76"/>
        <v/>
      </c>
      <c r="J233" s="10" t="str">
        <f t="shared" si="65"/>
        <v/>
      </c>
      <c r="K233" s="11" t="str">
        <f t="shared" si="78"/>
        <v/>
      </c>
      <c r="L233" s="11" t="str">
        <f t="shared" si="75"/>
        <v/>
      </c>
      <c r="M233" s="11" t="str">
        <f>IF($T232=0,SUM(I$2:I231),"")</f>
        <v/>
      </c>
      <c r="N233" s="11" t="str">
        <f>IF($T232=0,SUM(J$2:J233),"")</f>
        <v/>
      </c>
      <c r="O233" s="18" t="str">
        <f t="shared" si="60"/>
        <v/>
      </c>
      <c r="P233" s="29" t="str">
        <f>IF(OR(ISBLANK(B233),ISBLANK(C233)),"",VLOOKUP(B233&amp;C233,'Grades '!Q$2:R$285,2,FALSE))</f>
        <v/>
      </c>
      <c r="Q233" s="9" t="str">
        <f t="shared" si="66"/>
        <v/>
      </c>
      <c r="R233" s="9" t="str">
        <f t="shared" si="67"/>
        <v/>
      </c>
      <c r="S233" s="9" t="str">
        <f t="shared" si="68"/>
        <v/>
      </c>
      <c r="T233" s="16" t="str">
        <f t="shared" si="69"/>
        <v/>
      </c>
      <c r="U233" s="10" t="str">
        <f t="shared" si="61"/>
        <v/>
      </c>
      <c r="V233" s="10" t="str">
        <f>IF($T232=0,SUM(I$2:I231),IF(OR(E233="",I233="",I233="No Credits Listed"),"",IF($Q233&gt;1,"",SUMIF($P:$P,$P233,$I:$I))))</f>
        <v/>
      </c>
      <c r="W233" s="10" t="str">
        <f>IF($T232=0,SUM(J$2:J231),IF(OR(E233="",J233=""),"",IF($Q233&gt;1,"",SUMIF($P:$P,$P233,$J:$J))))</f>
        <v/>
      </c>
      <c r="X233" s="10" t="str">
        <f t="shared" si="77"/>
        <v/>
      </c>
      <c r="Y233" s="9" t="str">
        <f t="shared" si="62"/>
        <v/>
      </c>
      <c r="Z233" s="10" t="str">
        <f t="shared" si="63"/>
        <v/>
      </c>
      <c r="AA233" s="10" t="str">
        <f t="shared" si="64"/>
        <v/>
      </c>
      <c r="AB233" s="10" t="str">
        <f t="shared" si="70"/>
        <v/>
      </c>
      <c r="AC233" s="17" t="str">
        <f t="shared" si="71"/>
        <v/>
      </c>
      <c r="AD233" s="18" t="str">
        <f t="shared" si="72"/>
        <v/>
      </c>
      <c r="AE233" s="18" t="str">
        <f t="shared" si="73"/>
        <v/>
      </c>
      <c r="AF233" s="18" t="str">
        <f t="shared" si="74"/>
        <v/>
      </c>
    </row>
    <row r="234" spans="1:32" ht="15.75">
      <c r="A234" s="13"/>
      <c r="B234" s="13"/>
      <c r="C234" s="13"/>
      <c r="D234" s="4"/>
      <c r="E234" s="13"/>
      <c r="F234" s="14"/>
      <c r="G234" s="15"/>
      <c r="H234" s="9" t="str">
        <f>IF(AND(ISBLANK(D234),ISBLANK(E234),ISBLANK(F234),ISBLANK(G234)),"",_xlfn.IFS(ISBLANK(D234),"No Calendar Reported",ISBLANK(G234),"No Grade Reported",D234="quarter",VLOOKUP(G234,'Grades '!$A$3:$B$62,2,FALSE),D234="semester",VLOOKUP(G234,'Grades '!$C$3:$D$62,2,FALSE),D234="us semester percentage",VLOOKUP(G234,'Grades '!$G$3:$H$102,2,FALSE),D234="us quarter percentage",VLOOKUP(G234,'Grades '!$E$3:$F$102,2,FALSE),D234="canadian quarter percentage",VLOOKUP(G234,'Grades '!$I$3:$J$102,2,FALSE),D234="canadian semester percentage",VLOOKUP(G234,'Grades '!$K$3:$L$102,2,FALSE)))</f>
        <v/>
      </c>
      <c r="I234" s="9" t="str">
        <f t="shared" si="76"/>
        <v/>
      </c>
      <c r="J234" s="10" t="str">
        <f t="shared" si="65"/>
        <v/>
      </c>
      <c r="K234" s="11" t="str">
        <f t="shared" si="78"/>
        <v/>
      </c>
      <c r="L234" s="11" t="str">
        <f t="shared" si="75"/>
        <v/>
      </c>
      <c r="M234" s="11" t="str">
        <f>IF($T233=0,SUM(I$2:I232),"")</f>
        <v/>
      </c>
      <c r="N234" s="11" t="str">
        <f>IF($T233=0,SUM(J$2:J234),"")</f>
        <v/>
      </c>
      <c r="O234" s="18" t="str">
        <f t="shared" si="60"/>
        <v/>
      </c>
      <c r="P234" s="29" t="str">
        <f>IF(OR(ISBLANK(B234),ISBLANK(C234)),"",VLOOKUP(B234&amp;C234,'Grades '!Q$2:R$285,2,FALSE))</f>
        <v/>
      </c>
      <c r="Q234" s="9" t="str">
        <f t="shared" si="66"/>
        <v/>
      </c>
      <c r="R234" s="9" t="str">
        <f t="shared" si="67"/>
        <v/>
      </c>
      <c r="S234" s="9" t="str">
        <f t="shared" si="68"/>
        <v/>
      </c>
      <c r="T234" s="16" t="str">
        <f t="shared" si="69"/>
        <v/>
      </c>
      <c r="U234" s="10" t="str">
        <f t="shared" si="61"/>
        <v/>
      </c>
      <c r="V234" s="10" t="str">
        <f>IF($T233=0,SUM(I$2:I232),IF(OR(E234="",I234="",I234="No Credits Listed"),"",IF($Q234&gt;1,"",SUMIF($P:$P,$P234,$I:$I))))</f>
        <v/>
      </c>
      <c r="W234" s="10" t="str">
        <f>IF($T233=0,SUM(J$2:J232),IF(OR(E234="",J234=""),"",IF($Q234&gt;1,"",SUMIF($P:$P,$P234,$J:$J))))</f>
        <v/>
      </c>
      <c r="X234" s="10" t="str">
        <f t="shared" si="77"/>
        <v/>
      </c>
      <c r="Y234" s="9" t="str">
        <f t="shared" si="62"/>
        <v/>
      </c>
      <c r="Z234" s="10" t="str">
        <f t="shared" si="63"/>
        <v/>
      </c>
      <c r="AA234" s="10" t="str">
        <f t="shared" si="64"/>
        <v/>
      </c>
      <c r="AB234" s="10" t="str">
        <f t="shared" si="70"/>
        <v/>
      </c>
      <c r="AC234" s="17" t="str">
        <f t="shared" si="71"/>
        <v/>
      </c>
      <c r="AD234" s="18" t="str">
        <f t="shared" si="72"/>
        <v/>
      </c>
      <c r="AE234" s="18" t="str">
        <f t="shared" si="73"/>
        <v/>
      </c>
      <c r="AF234" s="18" t="str">
        <f t="shared" si="74"/>
        <v/>
      </c>
    </row>
    <row r="235" spans="1:32" ht="15.75">
      <c r="A235" s="13"/>
      <c r="B235" s="13"/>
      <c r="C235" s="13"/>
      <c r="D235" s="4"/>
      <c r="E235" s="13"/>
      <c r="F235" s="14"/>
      <c r="G235" s="15"/>
      <c r="H235" s="9" t="str">
        <f>IF(AND(ISBLANK(D235),ISBLANK(E235),ISBLANK(F235),ISBLANK(G235)),"",_xlfn.IFS(ISBLANK(D235),"No Calendar Reported",ISBLANK(G235),"No Grade Reported",D235="quarter",VLOOKUP(G235,'Grades '!$A$3:$B$62,2,FALSE),D235="semester",VLOOKUP(G235,'Grades '!$C$3:$D$62,2,FALSE),D235="us semester percentage",VLOOKUP(G235,'Grades '!$G$3:$H$102,2,FALSE),D235="us quarter percentage",VLOOKUP(G235,'Grades '!$E$3:$F$102,2,FALSE),D235="canadian quarter percentage",VLOOKUP(G235,'Grades '!$I$3:$J$102,2,FALSE),D235="canadian semester percentage",VLOOKUP(G235,'Grades '!$K$3:$L$102,2,FALSE)))</f>
        <v/>
      </c>
      <c r="I235" s="9" t="str">
        <f t="shared" si="76"/>
        <v/>
      </c>
      <c r="J235" s="10" t="str">
        <f t="shared" si="65"/>
        <v/>
      </c>
      <c r="K235" s="11" t="str">
        <f t="shared" si="78"/>
        <v/>
      </c>
      <c r="L235" s="11" t="str">
        <f t="shared" si="75"/>
        <v/>
      </c>
      <c r="M235" s="11" t="str">
        <f>IF($T234=0,SUM(I$2:I233),"")</f>
        <v/>
      </c>
      <c r="N235" s="11" t="str">
        <f>IF($T234=0,SUM(J$2:J235),"")</f>
        <v/>
      </c>
      <c r="O235" s="18" t="str">
        <f t="shared" si="60"/>
        <v/>
      </c>
      <c r="P235" s="29" t="str">
        <f>IF(OR(ISBLANK(B235),ISBLANK(C235)),"",VLOOKUP(B235&amp;C235,'Grades '!Q$2:R$285,2,FALSE))</f>
        <v/>
      </c>
      <c r="Q235" s="9" t="str">
        <f t="shared" si="66"/>
        <v/>
      </c>
      <c r="R235" s="9" t="str">
        <f t="shared" si="67"/>
        <v/>
      </c>
      <c r="S235" s="9" t="str">
        <f t="shared" si="68"/>
        <v/>
      </c>
      <c r="T235" s="16" t="str">
        <f t="shared" si="69"/>
        <v/>
      </c>
      <c r="U235" s="10" t="str">
        <f t="shared" si="61"/>
        <v/>
      </c>
      <c r="V235" s="10" t="str">
        <f>IF($T234=0,SUM(I$2:I233),IF(OR(E235="",I235="",I235="No Credits Listed"),"",IF($Q235&gt;1,"",SUMIF($P:$P,$P235,$I:$I))))</f>
        <v/>
      </c>
      <c r="W235" s="10" t="str">
        <f>IF($T234=0,SUM(J$2:J233),IF(OR(E235="",J235=""),"",IF($Q235&gt;1,"",SUMIF($P:$P,$P235,$J:$J))))</f>
        <v/>
      </c>
      <c r="X235" s="10" t="str">
        <f t="shared" si="77"/>
        <v/>
      </c>
      <c r="Y235" s="9" t="str">
        <f t="shared" si="62"/>
        <v/>
      </c>
      <c r="Z235" s="10" t="str">
        <f t="shared" si="63"/>
        <v/>
      </c>
      <c r="AA235" s="10" t="str">
        <f t="shared" si="64"/>
        <v/>
      </c>
      <c r="AB235" s="10" t="str">
        <f t="shared" si="70"/>
        <v/>
      </c>
      <c r="AC235" s="17" t="str">
        <f t="shared" si="71"/>
        <v/>
      </c>
      <c r="AD235" s="18" t="str">
        <f t="shared" si="72"/>
        <v/>
      </c>
      <c r="AE235" s="18" t="str">
        <f t="shared" si="73"/>
        <v/>
      </c>
      <c r="AF235" s="18" t="str">
        <f t="shared" si="74"/>
        <v/>
      </c>
    </row>
    <row r="236" spans="1:32" ht="15.75">
      <c r="A236" s="13"/>
      <c r="B236" s="13"/>
      <c r="C236" s="13"/>
      <c r="D236" s="4"/>
      <c r="E236" s="13"/>
      <c r="F236" s="14"/>
      <c r="G236" s="15"/>
      <c r="H236" s="9" t="str">
        <f>IF(AND(ISBLANK(D236),ISBLANK(E236),ISBLANK(F236),ISBLANK(G236)),"",_xlfn.IFS(ISBLANK(D236),"No Calendar Reported",ISBLANK(G236),"No Grade Reported",D236="quarter",VLOOKUP(G236,'Grades '!$A$3:$B$62,2,FALSE),D236="semester",VLOOKUP(G236,'Grades '!$C$3:$D$62,2,FALSE),D236="us semester percentage",VLOOKUP(G236,'Grades '!$G$3:$H$102,2,FALSE),D236="us quarter percentage",VLOOKUP(G236,'Grades '!$E$3:$F$102,2,FALSE),D236="canadian quarter percentage",VLOOKUP(G236,'Grades '!$I$3:$J$102,2,FALSE),D236="canadian semester percentage",VLOOKUP(G236,'Grades '!$K$3:$L$102,2,FALSE)))</f>
        <v/>
      </c>
      <c r="I236" s="9" t="str">
        <f t="shared" si="76"/>
        <v/>
      </c>
      <c r="J236" s="10" t="str">
        <f t="shared" si="65"/>
        <v/>
      </c>
      <c r="K236" s="11" t="str">
        <f t="shared" si="78"/>
        <v/>
      </c>
      <c r="L236" s="11" t="str">
        <f t="shared" si="75"/>
        <v/>
      </c>
      <c r="M236" s="11" t="str">
        <f>IF($T235=0,SUM(I$2:I234),"")</f>
        <v/>
      </c>
      <c r="N236" s="11" t="str">
        <f>IF($T235=0,SUM(J$2:J236),"")</f>
        <v/>
      </c>
      <c r="O236" s="18" t="str">
        <f t="shared" si="60"/>
        <v/>
      </c>
      <c r="P236" s="29" t="str">
        <f>IF(OR(ISBLANK(B236),ISBLANK(C236)),"",VLOOKUP(B236&amp;C236,'Grades '!Q$2:R$285,2,FALSE))</f>
        <v/>
      </c>
      <c r="Q236" s="9" t="str">
        <f t="shared" si="66"/>
        <v/>
      </c>
      <c r="R236" s="9" t="str">
        <f t="shared" si="67"/>
        <v/>
      </c>
      <c r="S236" s="9" t="str">
        <f t="shared" si="68"/>
        <v/>
      </c>
      <c r="T236" s="16" t="str">
        <f t="shared" si="69"/>
        <v/>
      </c>
      <c r="U236" s="10" t="str">
        <f t="shared" si="61"/>
        <v/>
      </c>
      <c r="V236" s="10" t="str">
        <f>IF($T235=0,SUM(I$2:I234),IF(OR(E236="",I236="",I236="No Credits Listed"),"",IF($Q236&gt;1,"",SUMIF($P:$P,$P236,$I:$I))))</f>
        <v/>
      </c>
      <c r="W236" s="10" t="str">
        <f>IF($T235=0,SUM(J$2:J234),IF(OR(E236="",J236=""),"",IF($Q236&gt;1,"",SUMIF($P:$P,$P236,$J:$J))))</f>
        <v/>
      </c>
      <c r="X236" s="10" t="str">
        <f t="shared" si="77"/>
        <v/>
      </c>
      <c r="Y236" s="9" t="str">
        <f t="shared" si="62"/>
        <v/>
      </c>
      <c r="Z236" s="10" t="str">
        <f t="shared" si="63"/>
        <v/>
      </c>
      <c r="AA236" s="10" t="str">
        <f t="shared" si="64"/>
        <v/>
      </c>
      <c r="AB236" s="10" t="str">
        <f t="shared" si="70"/>
        <v/>
      </c>
      <c r="AC236" s="17" t="str">
        <f t="shared" si="71"/>
        <v/>
      </c>
      <c r="AD236" s="18" t="str">
        <f t="shared" si="72"/>
        <v/>
      </c>
      <c r="AE236" s="18" t="str">
        <f t="shared" si="73"/>
        <v/>
      </c>
      <c r="AF236" s="18" t="str">
        <f t="shared" si="74"/>
        <v/>
      </c>
    </row>
    <row r="237" spans="1:32" ht="15.75">
      <c r="A237" s="13"/>
      <c r="B237" s="13"/>
      <c r="C237" s="13"/>
      <c r="D237" s="4"/>
      <c r="E237" s="13"/>
      <c r="F237" s="14"/>
      <c r="G237" s="15"/>
      <c r="H237" s="9" t="str">
        <f>IF(AND(ISBLANK(D237),ISBLANK(E237),ISBLANK(F237),ISBLANK(G237)),"",_xlfn.IFS(ISBLANK(D237),"No Calendar Reported",ISBLANK(G237),"No Grade Reported",D237="quarter",VLOOKUP(G237,'Grades '!$A$3:$B$62,2,FALSE),D237="semester",VLOOKUP(G237,'Grades '!$C$3:$D$62,2,FALSE),D237="us semester percentage",VLOOKUP(G237,'Grades '!$G$3:$H$102,2,FALSE),D237="us quarter percentage",VLOOKUP(G237,'Grades '!$E$3:$F$102,2,FALSE),D237="canadian quarter percentage",VLOOKUP(G237,'Grades '!$I$3:$J$102,2,FALSE),D237="canadian semester percentage",VLOOKUP(G237,'Grades '!$K$3:$L$102,2,FALSE)))</f>
        <v/>
      </c>
      <c r="I237" s="9" t="str">
        <f t="shared" si="76"/>
        <v/>
      </c>
      <c r="J237" s="10" t="str">
        <f t="shared" si="65"/>
        <v/>
      </c>
      <c r="K237" s="11" t="str">
        <f t="shared" si="78"/>
        <v/>
      </c>
      <c r="L237" s="11" t="str">
        <f t="shared" si="75"/>
        <v/>
      </c>
      <c r="M237" s="11" t="str">
        <f>IF($T236=0,SUM(I$2:I235),"")</f>
        <v/>
      </c>
      <c r="N237" s="11" t="str">
        <f>IF($T236=0,SUM(J$2:J237),"")</f>
        <v/>
      </c>
      <c r="O237" s="18" t="str">
        <f t="shared" si="60"/>
        <v/>
      </c>
      <c r="P237" s="29" t="str">
        <f>IF(OR(ISBLANK(B237),ISBLANK(C237)),"",VLOOKUP(B237&amp;C237,'Grades '!Q$2:R$285,2,FALSE))</f>
        <v/>
      </c>
      <c r="Q237" s="9" t="str">
        <f t="shared" si="66"/>
        <v/>
      </c>
      <c r="R237" s="9" t="str">
        <f t="shared" si="67"/>
        <v/>
      </c>
      <c r="S237" s="9" t="str">
        <f t="shared" si="68"/>
        <v/>
      </c>
      <c r="T237" s="16" t="str">
        <f t="shared" si="69"/>
        <v/>
      </c>
      <c r="U237" s="10" t="str">
        <f t="shared" si="61"/>
        <v/>
      </c>
      <c r="V237" s="10" t="str">
        <f>IF($T236=0,SUM(I$2:I235),IF(OR(E237="",I237="",I237="No Credits Listed"),"",IF($Q237&gt;1,"",SUMIF($P:$P,$P237,$I:$I))))</f>
        <v/>
      </c>
      <c r="W237" s="10" t="str">
        <f>IF($T236=0,SUM(J$2:J235),IF(OR(E237="",J237=""),"",IF($Q237&gt;1,"",SUMIF($P:$P,$P237,$J:$J))))</f>
        <v/>
      </c>
      <c r="X237" s="10" t="str">
        <f t="shared" si="77"/>
        <v/>
      </c>
      <c r="Y237" s="9" t="str">
        <f t="shared" si="62"/>
        <v/>
      </c>
      <c r="Z237" s="10" t="str">
        <f t="shared" si="63"/>
        <v/>
      </c>
      <c r="AA237" s="10" t="str">
        <f t="shared" si="64"/>
        <v/>
      </c>
      <c r="AB237" s="10" t="str">
        <f t="shared" si="70"/>
        <v/>
      </c>
      <c r="AC237" s="17" t="str">
        <f t="shared" si="71"/>
        <v/>
      </c>
      <c r="AD237" s="18" t="str">
        <f t="shared" si="72"/>
        <v/>
      </c>
      <c r="AE237" s="18" t="str">
        <f t="shared" si="73"/>
        <v/>
      </c>
      <c r="AF237" s="18" t="str">
        <f t="shared" si="74"/>
        <v/>
      </c>
    </row>
    <row r="238" spans="1:32" ht="15.75">
      <c r="A238" s="13"/>
      <c r="B238" s="13"/>
      <c r="C238" s="13"/>
      <c r="D238" s="4"/>
      <c r="E238" s="13"/>
      <c r="F238" s="14"/>
      <c r="G238" s="15"/>
      <c r="H238" s="9" t="str">
        <f>IF(AND(ISBLANK(D238),ISBLANK(E238),ISBLANK(F238),ISBLANK(G238)),"",_xlfn.IFS(ISBLANK(D238),"No Calendar Reported",ISBLANK(G238),"No Grade Reported",D238="quarter",VLOOKUP(G238,'Grades '!$A$3:$B$62,2,FALSE),D238="semester",VLOOKUP(G238,'Grades '!$C$3:$D$62,2,FALSE),D238="us semester percentage",VLOOKUP(G238,'Grades '!$G$3:$H$102,2,FALSE),D238="us quarter percentage",VLOOKUP(G238,'Grades '!$E$3:$F$102,2,FALSE),D238="canadian quarter percentage",VLOOKUP(G238,'Grades '!$I$3:$J$102,2,FALSE),D238="canadian semester percentage",VLOOKUP(G238,'Grades '!$K$3:$L$102,2,FALSE)))</f>
        <v/>
      </c>
      <c r="I238" s="9" t="str">
        <f t="shared" si="76"/>
        <v/>
      </c>
      <c r="J238" s="10" t="str">
        <f t="shared" si="65"/>
        <v/>
      </c>
      <c r="K238" s="11" t="str">
        <f t="shared" si="78"/>
        <v/>
      </c>
      <c r="L238" s="11" t="str">
        <f t="shared" si="75"/>
        <v/>
      </c>
      <c r="M238" s="11" t="str">
        <f>IF($T237=0,SUM(I$2:I236),"")</f>
        <v/>
      </c>
      <c r="N238" s="11" t="str">
        <f>IF($T237=0,SUM(J$2:J238),"")</f>
        <v/>
      </c>
      <c r="O238" s="18" t="str">
        <f t="shared" si="60"/>
        <v/>
      </c>
      <c r="P238" s="29" t="str">
        <f>IF(OR(ISBLANK(B238),ISBLANK(C238)),"",VLOOKUP(B238&amp;C238,'Grades '!Q$2:R$285,2,FALSE))</f>
        <v/>
      </c>
      <c r="Q238" s="9" t="str">
        <f t="shared" si="66"/>
        <v/>
      </c>
      <c r="R238" s="9" t="str">
        <f t="shared" si="67"/>
        <v/>
      </c>
      <c r="S238" s="9" t="str">
        <f t="shared" si="68"/>
        <v/>
      </c>
      <c r="T238" s="16" t="str">
        <f t="shared" si="69"/>
        <v/>
      </c>
      <c r="U238" s="10" t="str">
        <f t="shared" si="61"/>
        <v/>
      </c>
      <c r="V238" s="10" t="str">
        <f>IF($T237=0,SUM(I$2:I236),IF(OR(E238="",I238="",I238="No Credits Listed"),"",IF($Q238&gt;1,"",SUMIF($P:$P,$P238,$I:$I))))</f>
        <v/>
      </c>
      <c r="W238" s="10" t="str">
        <f>IF($T237=0,SUM(J$2:J236),IF(OR(E238="",J238=""),"",IF($Q238&gt;1,"",SUMIF($P:$P,$P238,$J:$J))))</f>
        <v/>
      </c>
      <c r="X238" s="10" t="str">
        <f t="shared" si="77"/>
        <v/>
      </c>
      <c r="Y238" s="9" t="str">
        <f t="shared" si="62"/>
        <v/>
      </c>
      <c r="Z238" s="10" t="str">
        <f t="shared" si="63"/>
        <v/>
      </c>
      <c r="AA238" s="10" t="str">
        <f t="shared" si="64"/>
        <v/>
      </c>
      <c r="AB238" s="10" t="str">
        <f t="shared" si="70"/>
        <v/>
      </c>
      <c r="AC238" s="17" t="str">
        <f t="shared" si="71"/>
        <v/>
      </c>
      <c r="AD238" s="18" t="str">
        <f t="shared" si="72"/>
        <v/>
      </c>
      <c r="AE238" s="18" t="str">
        <f t="shared" si="73"/>
        <v/>
      </c>
      <c r="AF238" s="18" t="str">
        <f t="shared" si="74"/>
        <v/>
      </c>
    </row>
    <row r="239" spans="1:32" ht="15.75">
      <c r="A239" s="13"/>
      <c r="B239" s="13"/>
      <c r="C239" s="13"/>
      <c r="D239" s="4"/>
      <c r="E239" s="13"/>
      <c r="F239" s="14"/>
      <c r="G239" s="15"/>
      <c r="H239" s="9" t="str">
        <f>IF(AND(ISBLANK(D239),ISBLANK(E239),ISBLANK(F239),ISBLANK(G239)),"",_xlfn.IFS(ISBLANK(D239),"No Calendar Reported",ISBLANK(G239),"No Grade Reported",D239="quarter",VLOOKUP(G239,'Grades '!$A$3:$B$62,2,FALSE),D239="semester",VLOOKUP(G239,'Grades '!$C$3:$D$62,2,FALSE),D239="us semester percentage",VLOOKUP(G239,'Grades '!$G$3:$H$102,2,FALSE),D239="us quarter percentage",VLOOKUP(G239,'Grades '!$E$3:$F$102,2,FALSE),D239="canadian quarter percentage",VLOOKUP(G239,'Grades '!$I$3:$J$102,2,FALSE),D239="canadian semester percentage",VLOOKUP(G239,'Grades '!$K$3:$L$102,2,FALSE)))</f>
        <v/>
      </c>
      <c r="I239" s="9" t="str">
        <f t="shared" si="76"/>
        <v/>
      </c>
      <c r="J239" s="10" t="str">
        <f t="shared" si="65"/>
        <v/>
      </c>
      <c r="K239" s="11" t="str">
        <f t="shared" si="78"/>
        <v/>
      </c>
      <c r="L239" s="11" t="str">
        <f t="shared" si="75"/>
        <v/>
      </c>
      <c r="M239" s="11" t="str">
        <f>IF($T238=0,SUM(I$2:I237),"")</f>
        <v/>
      </c>
      <c r="N239" s="11" t="str">
        <f>IF($T238=0,SUM(J$2:J239),"")</f>
        <v/>
      </c>
      <c r="O239" s="18" t="str">
        <f t="shared" si="60"/>
        <v/>
      </c>
      <c r="P239" s="29" t="str">
        <f>IF(OR(ISBLANK(B239),ISBLANK(C239)),"",VLOOKUP(B239&amp;C239,'Grades '!Q$2:R$285,2,FALSE))</f>
        <v/>
      </c>
      <c r="Q239" s="9" t="str">
        <f t="shared" si="66"/>
        <v/>
      </c>
      <c r="R239" s="9" t="str">
        <f t="shared" si="67"/>
        <v/>
      </c>
      <c r="S239" s="9" t="str">
        <f t="shared" si="68"/>
        <v/>
      </c>
      <c r="T239" s="16" t="str">
        <f t="shared" si="69"/>
        <v/>
      </c>
      <c r="U239" s="10" t="str">
        <f t="shared" si="61"/>
        <v/>
      </c>
      <c r="V239" s="10" t="str">
        <f>IF($T238=0,SUM(I$2:I237),IF(OR(E239="",I239="",I239="No Credits Listed"),"",IF($Q239&gt;1,"",SUMIF($P:$P,$P239,$I:$I))))</f>
        <v/>
      </c>
      <c r="W239" s="10" t="str">
        <f>IF($T238=0,SUM(J$2:J237),IF(OR(E239="",J239=""),"",IF($Q239&gt;1,"",SUMIF($P:$P,$P239,$J:$J))))</f>
        <v/>
      </c>
      <c r="X239" s="10" t="str">
        <f t="shared" si="77"/>
        <v/>
      </c>
      <c r="Y239" s="9" t="str">
        <f t="shared" si="62"/>
        <v/>
      </c>
      <c r="Z239" s="10" t="str">
        <f t="shared" si="63"/>
        <v/>
      </c>
      <c r="AA239" s="10" t="str">
        <f t="shared" si="64"/>
        <v/>
      </c>
      <c r="AB239" s="10" t="str">
        <f t="shared" si="70"/>
        <v/>
      </c>
      <c r="AC239" s="17" t="str">
        <f t="shared" si="71"/>
        <v/>
      </c>
      <c r="AD239" s="18" t="str">
        <f t="shared" si="72"/>
        <v/>
      </c>
      <c r="AE239" s="18" t="str">
        <f t="shared" si="73"/>
        <v/>
      </c>
      <c r="AF239" s="18" t="str">
        <f t="shared" si="74"/>
        <v/>
      </c>
    </row>
    <row r="240" spans="1:32" ht="15.75">
      <c r="A240" s="13"/>
      <c r="B240" s="13"/>
      <c r="C240" s="13"/>
      <c r="D240" s="4"/>
      <c r="E240" s="13"/>
      <c r="F240" s="14"/>
      <c r="G240" s="15"/>
      <c r="H240" s="9" t="str">
        <f>IF(AND(ISBLANK(D240),ISBLANK(E240),ISBLANK(F240),ISBLANK(G240)),"",_xlfn.IFS(ISBLANK(D240),"No Calendar Reported",ISBLANK(G240),"No Grade Reported",D240="quarter",VLOOKUP(G240,'Grades '!$A$3:$B$62,2,FALSE),D240="semester",VLOOKUP(G240,'Grades '!$C$3:$D$62,2,FALSE),D240="us semester percentage",VLOOKUP(G240,'Grades '!$G$3:$H$102,2,FALSE),D240="us quarter percentage",VLOOKUP(G240,'Grades '!$E$3:$F$102,2,FALSE),D240="canadian quarter percentage",VLOOKUP(G240,'Grades '!$I$3:$J$102,2,FALSE),D240="canadian semester percentage",VLOOKUP(G240,'Grades '!$K$3:$L$102,2,FALSE)))</f>
        <v/>
      </c>
      <c r="I240" s="9" t="str">
        <f t="shared" si="76"/>
        <v/>
      </c>
      <c r="J240" s="10" t="str">
        <f t="shared" si="65"/>
        <v/>
      </c>
      <c r="K240" s="11" t="str">
        <f t="shared" si="78"/>
        <v/>
      </c>
      <c r="L240" s="11" t="str">
        <f t="shared" si="75"/>
        <v/>
      </c>
      <c r="M240" s="11" t="str">
        <f>IF($T239=0,SUM(I$2:I238),"")</f>
        <v/>
      </c>
      <c r="N240" s="11" t="str">
        <f>IF($T239=0,SUM(J$2:J240),"")</f>
        <v/>
      </c>
      <c r="O240" s="18" t="str">
        <f t="shared" si="60"/>
        <v/>
      </c>
      <c r="P240" s="29" t="str">
        <f>IF(OR(ISBLANK(B240),ISBLANK(C240)),"",VLOOKUP(B240&amp;C240,'Grades '!Q$2:R$285,2,FALSE))</f>
        <v/>
      </c>
      <c r="Q240" s="9" t="str">
        <f t="shared" si="66"/>
        <v/>
      </c>
      <c r="R240" s="9" t="str">
        <f t="shared" si="67"/>
        <v/>
      </c>
      <c r="S240" s="9" t="str">
        <f t="shared" si="68"/>
        <v/>
      </c>
      <c r="T240" s="16" t="str">
        <f t="shared" si="69"/>
        <v/>
      </c>
      <c r="U240" s="10" t="str">
        <f t="shared" si="61"/>
        <v/>
      </c>
      <c r="V240" s="10" t="str">
        <f>IF($T239=0,SUM(I$2:I238),IF(OR(E240="",I240="",I240="No Credits Listed"),"",IF($Q240&gt;1,"",SUMIF($P:$P,$P240,$I:$I))))</f>
        <v/>
      </c>
      <c r="W240" s="10" t="str">
        <f>IF($T239=0,SUM(J$2:J238),IF(OR(E240="",J240=""),"",IF($Q240&gt;1,"",SUMIF($P:$P,$P240,$J:$J))))</f>
        <v/>
      </c>
      <c r="X240" s="10" t="str">
        <f t="shared" si="77"/>
        <v/>
      </c>
      <c r="Y240" s="9" t="str">
        <f t="shared" si="62"/>
        <v/>
      </c>
      <c r="Z240" s="10" t="str">
        <f t="shared" si="63"/>
        <v/>
      </c>
      <c r="AA240" s="10" t="str">
        <f t="shared" si="64"/>
        <v/>
      </c>
      <c r="AB240" s="10" t="str">
        <f t="shared" si="70"/>
        <v/>
      </c>
      <c r="AC240" s="17" t="str">
        <f t="shared" si="71"/>
        <v/>
      </c>
      <c r="AD240" s="18" t="str">
        <f t="shared" si="72"/>
        <v/>
      </c>
      <c r="AE240" s="18" t="str">
        <f t="shared" si="73"/>
        <v/>
      </c>
      <c r="AF240" s="18" t="str">
        <f t="shared" si="74"/>
        <v/>
      </c>
    </row>
    <row r="241" spans="1:32" ht="15.75">
      <c r="A241" s="13"/>
      <c r="B241" s="13"/>
      <c r="C241" s="13"/>
      <c r="D241" s="4"/>
      <c r="E241" s="13"/>
      <c r="F241" s="14"/>
      <c r="G241" s="15"/>
      <c r="H241" s="9" t="str">
        <f>IF(AND(ISBLANK(D241),ISBLANK(E241),ISBLANK(F241),ISBLANK(G241)),"",_xlfn.IFS(ISBLANK(D241),"No Calendar Reported",ISBLANK(G241),"No Grade Reported",D241="quarter",VLOOKUP(G241,'Grades '!$A$3:$B$62,2,FALSE),D241="semester",VLOOKUP(G241,'Grades '!$C$3:$D$62,2,FALSE),D241="us semester percentage",VLOOKUP(G241,'Grades '!$G$3:$H$102,2,FALSE),D241="us quarter percentage",VLOOKUP(G241,'Grades '!$E$3:$F$102,2,FALSE),D241="canadian quarter percentage",VLOOKUP(G241,'Grades '!$I$3:$J$102,2,FALSE),D241="canadian semester percentage",VLOOKUP(G241,'Grades '!$K$3:$L$102,2,FALSE)))</f>
        <v/>
      </c>
      <c r="I241" s="9" t="str">
        <f t="shared" si="76"/>
        <v/>
      </c>
      <c r="J241" s="10" t="str">
        <f t="shared" si="65"/>
        <v/>
      </c>
      <c r="K241" s="11" t="str">
        <f t="shared" si="78"/>
        <v/>
      </c>
      <c r="L241" s="11" t="str">
        <f t="shared" si="75"/>
        <v/>
      </c>
      <c r="M241" s="11" t="str">
        <f>IF($T240=0,SUM(I$2:I239),"")</f>
        <v/>
      </c>
      <c r="N241" s="11" t="str">
        <f>IF($T240=0,SUM(J$2:J241),"")</f>
        <v/>
      </c>
      <c r="O241" s="18" t="str">
        <f t="shared" si="60"/>
        <v/>
      </c>
      <c r="P241" s="29" t="str">
        <f>IF(OR(ISBLANK(B241),ISBLANK(C241)),"",VLOOKUP(B241&amp;C241,'Grades '!Q$2:R$285,2,FALSE))</f>
        <v/>
      </c>
      <c r="Q241" s="9" t="str">
        <f t="shared" si="66"/>
        <v/>
      </c>
      <c r="R241" s="9" t="str">
        <f t="shared" si="67"/>
        <v/>
      </c>
      <c r="S241" s="9" t="str">
        <f t="shared" si="68"/>
        <v/>
      </c>
      <c r="T241" s="16" t="str">
        <f t="shared" si="69"/>
        <v/>
      </c>
      <c r="U241" s="10" t="str">
        <f t="shared" si="61"/>
        <v/>
      </c>
      <c r="V241" s="10" t="str">
        <f>IF($T240=0,SUM(I$2:I239),IF(OR(E241="",I241="",I241="No Credits Listed"),"",IF($Q241&gt;1,"",SUMIF($P:$P,$P241,$I:$I))))</f>
        <v/>
      </c>
      <c r="W241" s="10" t="str">
        <f>IF($T240=0,SUM(J$2:J239),IF(OR(E241="",J241=""),"",IF($Q241&gt;1,"",SUMIF($P:$P,$P241,$J:$J))))</f>
        <v/>
      </c>
      <c r="X241" s="10" t="str">
        <f t="shared" si="77"/>
        <v/>
      </c>
      <c r="Y241" s="9" t="str">
        <f t="shared" si="62"/>
        <v/>
      </c>
      <c r="Z241" s="10" t="str">
        <f t="shared" si="63"/>
        <v/>
      </c>
      <c r="AA241" s="10" t="str">
        <f t="shared" si="64"/>
        <v/>
      </c>
      <c r="AB241" s="10" t="str">
        <f t="shared" si="70"/>
        <v/>
      </c>
      <c r="AC241" s="17" t="str">
        <f t="shared" si="71"/>
        <v/>
      </c>
      <c r="AD241" s="18" t="str">
        <f t="shared" si="72"/>
        <v/>
      </c>
      <c r="AE241" s="18" t="str">
        <f t="shared" si="73"/>
        <v/>
      </c>
      <c r="AF241" s="18" t="str">
        <f t="shared" si="74"/>
        <v/>
      </c>
    </row>
    <row r="242" spans="1:32" ht="15.75">
      <c r="A242" s="13"/>
      <c r="B242" s="13"/>
      <c r="C242" s="13"/>
      <c r="D242" s="4"/>
      <c r="E242" s="13"/>
      <c r="F242" s="14"/>
      <c r="G242" s="15"/>
      <c r="H242" s="9" t="str">
        <f>IF(AND(ISBLANK(D242),ISBLANK(E242),ISBLANK(F242),ISBLANK(G242)),"",_xlfn.IFS(ISBLANK(D242),"No Calendar Reported",ISBLANK(G242),"No Grade Reported",D242="quarter",VLOOKUP(G242,'Grades '!$A$3:$B$62,2,FALSE),D242="semester",VLOOKUP(G242,'Grades '!$C$3:$D$62,2,FALSE),D242="us semester percentage",VLOOKUP(G242,'Grades '!$G$3:$H$102,2,FALSE),D242="us quarter percentage",VLOOKUP(G242,'Grades '!$E$3:$F$102,2,FALSE),D242="canadian quarter percentage",VLOOKUP(G242,'Grades '!$I$3:$J$102,2,FALSE),D242="canadian semester percentage",VLOOKUP(G242,'Grades '!$K$3:$L$102,2,FALSE)))</f>
        <v/>
      </c>
      <c r="I242" s="9" t="str">
        <f t="shared" si="76"/>
        <v/>
      </c>
      <c r="J242" s="10" t="str">
        <f t="shared" si="65"/>
        <v/>
      </c>
      <c r="K242" s="11" t="str">
        <f t="shared" si="78"/>
        <v/>
      </c>
      <c r="L242" s="11" t="str">
        <f t="shared" si="75"/>
        <v/>
      </c>
      <c r="M242" s="11" t="str">
        <f>IF($T241=0,SUM(I$2:I240),"")</f>
        <v/>
      </c>
      <c r="N242" s="11" t="str">
        <f>IF($T241=0,SUM(J$2:J242),"")</f>
        <v/>
      </c>
      <c r="O242" s="18" t="str">
        <f t="shared" si="60"/>
        <v/>
      </c>
      <c r="P242" s="29" t="str">
        <f>IF(OR(ISBLANK(B242),ISBLANK(C242)),"",VLOOKUP(B242&amp;C242,'Grades '!Q$2:R$285,2,FALSE))</f>
        <v/>
      </c>
      <c r="Q242" s="9" t="str">
        <f t="shared" si="66"/>
        <v/>
      </c>
      <c r="R242" s="9" t="str">
        <f t="shared" si="67"/>
        <v/>
      </c>
      <c r="S242" s="9" t="str">
        <f t="shared" si="68"/>
        <v/>
      </c>
      <c r="T242" s="16" t="str">
        <f t="shared" si="69"/>
        <v/>
      </c>
      <c r="U242" s="10" t="str">
        <f t="shared" si="61"/>
        <v/>
      </c>
      <c r="V242" s="10" t="str">
        <f>IF($T241=0,SUM(I$2:I240),IF(OR(E242="",I242="",I242="No Credits Listed"),"",IF($Q242&gt;1,"",SUMIF($P:$P,$P242,$I:$I))))</f>
        <v/>
      </c>
      <c r="W242" s="10" t="str">
        <f>IF($T241=0,SUM(J$2:J240),IF(OR(E242="",J242=""),"",IF($Q242&gt;1,"",SUMIF($P:$P,$P242,$J:$J))))</f>
        <v/>
      </c>
      <c r="X242" s="10" t="str">
        <f t="shared" si="77"/>
        <v/>
      </c>
      <c r="Y242" s="9" t="str">
        <f t="shared" si="62"/>
        <v/>
      </c>
      <c r="Z242" s="10" t="str">
        <f t="shared" si="63"/>
        <v/>
      </c>
      <c r="AA242" s="10" t="str">
        <f t="shared" si="64"/>
        <v/>
      </c>
      <c r="AB242" s="10" t="str">
        <f t="shared" si="70"/>
        <v/>
      </c>
      <c r="AC242" s="17" t="str">
        <f t="shared" si="71"/>
        <v/>
      </c>
      <c r="AD242" s="18" t="str">
        <f t="shared" si="72"/>
        <v/>
      </c>
      <c r="AE242" s="18" t="str">
        <f t="shared" si="73"/>
        <v/>
      </c>
      <c r="AF242" s="18" t="str">
        <f t="shared" si="74"/>
        <v/>
      </c>
    </row>
    <row r="243" spans="1:32" ht="15.75">
      <c r="A243" s="13"/>
      <c r="B243" s="13"/>
      <c r="C243" s="13"/>
      <c r="D243" s="4"/>
      <c r="E243" s="13"/>
      <c r="F243" s="14"/>
      <c r="G243" s="15"/>
      <c r="H243" s="9" t="str">
        <f>IF(AND(ISBLANK(D243),ISBLANK(E243),ISBLANK(F243),ISBLANK(G243)),"",_xlfn.IFS(ISBLANK(D243),"No Calendar Reported",ISBLANK(G243),"No Grade Reported",D243="quarter",VLOOKUP(G243,'Grades '!$A$3:$B$62,2,FALSE),D243="semester",VLOOKUP(G243,'Grades '!$C$3:$D$62,2,FALSE),D243="us semester percentage",VLOOKUP(G243,'Grades '!$G$3:$H$102,2,FALSE),D243="us quarter percentage",VLOOKUP(G243,'Grades '!$E$3:$F$102,2,FALSE),D243="canadian quarter percentage",VLOOKUP(G243,'Grades '!$I$3:$J$102,2,FALSE),D243="canadian semester percentage",VLOOKUP(G243,'Grades '!$K$3:$L$102,2,FALSE)))</f>
        <v/>
      </c>
      <c r="I243" s="9" t="str">
        <f t="shared" si="76"/>
        <v/>
      </c>
      <c r="J243" s="10" t="str">
        <f t="shared" si="65"/>
        <v/>
      </c>
      <c r="K243" s="11" t="str">
        <f t="shared" si="78"/>
        <v/>
      </c>
      <c r="L243" s="11" t="str">
        <f t="shared" si="75"/>
        <v/>
      </c>
      <c r="M243" s="11" t="str">
        <f>IF($T242=0,SUM(I$2:I241),"")</f>
        <v/>
      </c>
      <c r="N243" s="11" t="str">
        <f>IF($T242=0,SUM(J$2:J243),"")</f>
        <v/>
      </c>
      <c r="O243" s="18" t="str">
        <f t="shared" si="60"/>
        <v/>
      </c>
      <c r="P243" s="29" t="str">
        <f>IF(OR(ISBLANK(B243),ISBLANK(C243)),"",VLOOKUP(B243&amp;C243,'Grades '!Q$2:R$285,2,FALSE))</f>
        <v/>
      </c>
      <c r="Q243" s="9" t="str">
        <f t="shared" si="66"/>
        <v/>
      </c>
      <c r="R243" s="9" t="str">
        <f t="shared" si="67"/>
        <v/>
      </c>
      <c r="S243" s="9" t="str">
        <f t="shared" si="68"/>
        <v/>
      </c>
      <c r="T243" s="16" t="str">
        <f t="shared" si="69"/>
        <v/>
      </c>
      <c r="U243" s="10" t="str">
        <f t="shared" si="61"/>
        <v/>
      </c>
      <c r="V243" s="10" t="str">
        <f>IF($T242=0,SUM(I$2:I241),IF(OR(E243="",I243="",I243="No Credits Listed"),"",IF($Q243&gt;1,"",SUMIF($P:$P,$P243,$I:$I))))</f>
        <v/>
      </c>
      <c r="W243" s="10" t="str">
        <f>IF($T242=0,SUM(J$2:J241),IF(OR(E243="",J243=""),"",IF($Q243&gt;1,"",SUMIF($P:$P,$P243,$J:$J))))</f>
        <v/>
      </c>
      <c r="X243" s="10" t="str">
        <f t="shared" si="77"/>
        <v/>
      </c>
      <c r="Y243" s="9" t="str">
        <f t="shared" si="62"/>
        <v/>
      </c>
      <c r="Z243" s="10" t="str">
        <f t="shared" si="63"/>
        <v/>
      </c>
      <c r="AA243" s="10" t="str">
        <f t="shared" si="64"/>
        <v/>
      </c>
      <c r="AB243" s="10" t="str">
        <f t="shared" si="70"/>
        <v/>
      </c>
      <c r="AC243" s="17" t="str">
        <f t="shared" si="71"/>
        <v/>
      </c>
      <c r="AD243" s="18" t="str">
        <f t="shared" si="72"/>
        <v/>
      </c>
      <c r="AE243" s="18" t="str">
        <f t="shared" si="73"/>
        <v/>
      </c>
      <c r="AF243" s="18" t="str">
        <f t="shared" si="74"/>
        <v/>
      </c>
    </row>
    <row r="244" spans="1:32" ht="15.75">
      <c r="A244" s="13"/>
      <c r="B244" s="13"/>
      <c r="C244" s="13"/>
      <c r="D244" s="4"/>
      <c r="E244" s="13"/>
      <c r="F244" s="14"/>
      <c r="G244" s="15"/>
      <c r="H244" s="9" t="str">
        <f>IF(AND(ISBLANK(D244),ISBLANK(E244),ISBLANK(F244),ISBLANK(G244)),"",_xlfn.IFS(ISBLANK(D244),"No Calendar Reported",ISBLANK(G244),"No Grade Reported",D244="quarter",VLOOKUP(G244,'Grades '!$A$3:$B$62,2,FALSE),D244="semester",VLOOKUP(G244,'Grades '!$C$3:$D$62,2,FALSE),D244="us semester percentage",VLOOKUP(G244,'Grades '!$G$3:$H$102,2,FALSE),D244="us quarter percentage",VLOOKUP(G244,'Grades '!$E$3:$F$102,2,FALSE),D244="canadian quarter percentage",VLOOKUP(G244,'Grades '!$I$3:$J$102,2,FALSE),D244="canadian semester percentage",VLOOKUP(G244,'Grades '!$K$3:$L$102,2,FALSE)))</f>
        <v/>
      </c>
      <c r="I244" s="9" t="str">
        <f t="shared" si="76"/>
        <v/>
      </c>
      <c r="J244" s="10" t="str">
        <f t="shared" si="65"/>
        <v/>
      </c>
      <c r="K244" s="11" t="str">
        <f t="shared" si="78"/>
        <v/>
      </c>
      <c r="L244" s="11" t="str">
        <f t="shared" si="75"/>
        <v/>
      </c>
      <c r="M244" s="11" t="str">
        <f>IF($T243=0,SUM(I$2:I242),"")</f>
        <v/>
      </c>
      <c r="N244" s="11" t="str">
        <f>IF($T243=0,SUM(J$2:J244),"")</f>
        <v/>
      </c>
      <c r="O244" s="18" t="str">
        <f t="shared" si="60"/>
        <v/>
      </c>
      <c r="P244" s="29" t="str">
        <f>IF(OR(ISBLANK(B244),ISBLANK(C244)),"",VLOOKUP(B244&amp;C244,'Grades '!Q$2:R$285,2,FALSE))</f>
        <v/>
      </c>
      <c r="Q244" s="9" t="str">
        <f t="shared" si="66"/>
        <v/>
      </c>
      <c r="R244" s="9" t="str">
        <f t="shared" si="67"/>
        <v/>
      </c>
      <c r="S244" s="9" t="str">
        <f t="shared" si="68"/>
        <v/>
      </c>
      <c r="T244" s="16" t="str">
        <f t="shared" si="69"/>
        <v/>
      </c>
      <c r="U244" s="10" t="str">
        <f t="shared" si="61"/>
        <v/>
      </c>
      <c r="V244" s="10" t="str">
        <f>IF($T243=0,SUM(I$2:I242),IF(OR(E244="",I244="",I244="No Credits Listed"),"",IF($Q244&gt;1,"",SUMIF($P:$P,$P244,$I:$I))))</f>
        <v/>
      </c>
      <c r="W244" s="10" t="str">
        <f>IF($T243=0,SUM(J$2:J242),IF(OR(E244="",J244=""),"",IF($Q244&gt;1,"",SUMIF($P:$P,$P244,$J:$J))))</f>
        <v/>
      </c>
      <c r="X244" s="10" t="str">
        <f t="shared" si="77"/>
        <v/>
      </c>
      <c r="Y244" s="9" t="str">
        <f t="shared" si="62"/>
        <v/>
      </c>
      <c r="Z244" s="10" t="str">
        <f t="shared" si="63"/>
        <v/>
      </c>
      <c r="AA244" s="10" t="str">
        <f t="shared" si="64"/>
        <v/>
      </c>
      <c r="AB244" s="10" t="str">
        <f t="shared" si="70"/>
        <v/>
      </c>
      <c r="AC244" s="17" t="str">
        <f t="shared" si="71"/>
        <v/>
      </c>
      <c r="AD244" s="18" t="str">
        <f t="shared" si="72"/>
        <v/>
      </c>
      <c r="AE244" s="18" t="str">
        <f t="shared" si="73"/>
        <v/>
      </c>
      <c r="AF244" s="18" t="str">
        <f t="shared" si="74"/>
        <v/>
      </c>
    </row>
    <row r="245" spans="1:32" ht="15.75">
      <c r="A245" s="13"/>
      <c r="B245" s="13"/>
      <c r="C245" s="13"/>
      <c r="D245" s="4"/>
      <c r="E245" s="13"/>
      <c r="F245" s="14"/>
      <c r="G245" s="15"/>
      <c r="H245" s="9" t="str">
        <f>IF(AND(ISBLANK(D245),ISBLANK(E245),ISBLANK(F245),ISBLANK(G245)),"",_xlfn.IFS(ISBLANK(D245),"No Calendar Reported",ISBLANK(G245),"No Grade Reported",D245="quarter",VLOOKUP(G245,'Grades '!$A$3:$B$62,2,FALSE),D245="semester",VLOOKUP(G245,'Grades '!$C$3:$D$62,2,FALSE),D245="us semester percentage",VLOOKUP(G245,'Grades '!$G$3:$H$102,2,FALSE),D245="us quarter percentage",VLOOKUP(G245,'Grades '!$E$3:$F$102,2,FALSE),D245="canadian quarter percentage",VLOOKUP(G245,'Grades '!$I$3:$J$102,2,FALSE),D245="canadian semester percentage",VLOOKUP(G245,'Grades '!$K$3:$L$102,2,FALSE)))</f>
        <v/>
      </c>
      <c r="I245" s="9" t="str">
        <f t="shared" si="76"/>
        <v/>
      </c>
      <c r="J245" s="10" t="str">
        <f t="shared" si="65"/>
        <v/>
      </c>
      <c r="K245" s="11" t="str">
        <f t="shared" si="78"/>
        <v/>
      </c>
      <c r="L245" s="11" t="str">
        <f t="shared" si="75"/>
        <v/>
      </c>
      <c r="M245" s="11" t="str">
        <f>IF($T244=0,SUM(I$2:I243),"")</f>
        <v/>
      </c>
      <c r="N245" s="11" t="str">
        <f>IF($T244=0,SUM(J$2:J245),"")</f>
        <v/>
      </c>
      <c r="O245" s="18" t="str">
        <f t="shared" si="60"/>
        <v/>
      </c>
      <c r="P245" s="29" t="str">
        <f>IF(OR(ISBLANK(B245),ISBLANK(C245)),"",VLOOKUP(B245&amp;C245,'Grades '!Q$2:R$285,2,FALSE))</f>
        <v/>
      </c>
      <c r="Q245" s="9" t="str">
        <f t="shared" si="66"/>
        <v/>
      </c>
      <c r="R245" s="9" t="str">
        <f t="shared" si="67"/>
        <v/>
      </c>
      <c r="S245" s="9" t="str">
        <f t="shared" si="68"/>
        <v/>
      </c>
      <c r="T245" s="16" t="str">
        <f t="shared" si="69"/>
        <v/>
      </c>
      <c r="U245" s="10" t="str">
        <f t="shared" si="61"/>
        <v/>
      </c>
      <c r="V245" s="10" t="str">
        <f>IF($T244=0,SUM(I$2:I243),IF(OR(E245="",I245="",I245="No Credits Listed"),"",IF($Q245&gt;1,"",SUMIF($P:$P,$P245,$I:$I))))</f>
        <v/>
      </c>
      <c r="W245" s="10" t="str">
        <f>IF($T244=0,SUM(J$2:J243),IF(OR(E245="",J245=""),"",IF($Q245&gt;1,"",SUMIF($P:$P,$P245,$J:$J))))</f>
        <v/>
      </c>
      <c r="X245" s="10" t="str">
        <f t="shared" si="77"/>
        <v/>
      </c>
      <c r="Y245" s="9" t="str">
        <f t="shared" si="62"/>
        <v/>
      </c>
      <c r="Z245" s="10" t="str">
        <f t="shared" si="63"/>
        <v/>
      </c>
      <c r="AA245" s="10" t="str">
        <f t="shared" si="64"/>
        <v/>
      </c>
      <c r="AB245" s="10" t="str">
        <f t="shared" si="70"/>
        <v/>
      </c>
      <c r="AC245" s="17" t="str">
        <f t="shared" si="71"/>
        <v/>
      </c>
      <c r="AD245" s="18" t="str">
        <f t="shared" si="72"/>
        <v/>
      </c>
      <c r="AE245" s="18" t="str">
        <f t="shared" si="73"/>
        <v/>
      </c>
      <c r="AF245" s="18" t="str">
        <f t="shared" si="74"/>
        <v/>
      </c>
    </row>
    <row r="246" spans="1:32" ht="15.75">
      <c r="A246" s="13"/>
      <c r="B246" s="13"/>
      <c r="C246" s="13"/>
      <c r="D246" s="4"/>
      <c r="E246" s="13"/>
      <c r="F246" s="14"/>
      <c r="G246" s="15"/>
      <c r="H246" s="9" t="str">
        <f>IF(AND(ISBLANK(D246),ISBLANK(E246),ISBLANK(F246),ISBLANK(G246)),"",_xlfn.IFS(ISBLANK(D246),"No Calendar Reported",ISBLANK(G246),"No Grade Reported",D246="quarter",VLOOKUP(G246,'Grades '!$A$3:$B$62,2,FALSE),D246="semester",VLOOKUP(G246,'Grades '!$C$3:$D$62,2,FALSE),D246="us semester percentage",VLOOKUP(G246,'Grades '!$G$3:$H$102,2,FALSE),D246="us quarter percentage",VLOOKUP(G246,'Grades '!$E$3:$F$102,2,FALSE),D246="canadian quarter percentage",VLOOKUP(G246,'Grades '!$I$3:$J$102,2,FALSE),D246="canadian semester percentage",VLOOKUP(G246,'Grades '!$K$3:$L$102,2,FALSE)))</f>
        <v/>
      </c>
      <c r="I246" s="9" t="str">
        <f t="shared" si="76"/>
        <v/>
      </c>
      <c r="J246" s="10" t="str">
        <f t="shared" si="65"/>
        <v/>
      </c>
      <c r="K246" s="11" t="str">
        <f t="shared" si="78"/>
        <v/>
      </c>
      <c r="L246" s="11" t="str">
        <f t="shared" si="75"/>
        <v/>
      </c>
      <c r="M246" s="11" t="str">
        <f>IF($T245=0,SUM(I$2:I244),"")</f>
        <v/>
      </c>
      <c r="N246" s="11" t="str">
        <f>IF($T245=0,SUM(J$2:J246),"")</f>
        <v/>
      </c>
      <c r="O246" s="18" t="str">
        <f t="shared" si="60"/>
        <v/>
      </c>
      <c r="P246" s="29" t="str">
        <f>IF(OR(ISBLANK(B246),ISBLANK(C246)),"",VLOOKUP(B246&amp;C246,'Grades '!Q$2:R$285,2,FALSE))</f>
        <v/>
      </c>
      <c r="Q246" s="9" t="str">
        <f t="shared" si="66"/>
        <v/>
      </c>
      <c r="R246" s="9" t="str">
        <f t="shared" si="67"/>
        <v/>
      </c>
      <c r="S246" s="9" t="str">
        <f t="shared" si="68"/>
        <v/>
      </c>
      <c r="T246" s="16" t="str">
        <f t="shared" si="69"/>
        <v/>
      </c>
      <c r="U246" s="10" t="str">
        <f t="shared" si="61"/>
        <v/>
      </c>
      <c r="V246" s="10" t="str">
        <f>IF($T245=0,SUM(I$2:I244),IF(OR(E246="",I246="",I246="No Credits Listed"),"",IF($Q246&gt;1,"",SUMIF($P:$P,$P246,$I:$I))))</f>
        <v/>
      </c>
      <c r="W246" s="10" t="str">
        <f>IF($T245=0,SUM(J$2:J244),IF(OR(E246="",J246=""),"",IF($Q246&gt;1,"",SUMIF($P:$P,$P246,$J:$J))))</f>
        <v/>
      </c>
      <c r="X246" s="10" t="str">
        <f t="shared" si="77"/>
        <v/>
      </c>
      <c r="Y246" s="9" t="str">
        <f t="shared" si="62"/>
        <v/>
      </c>
      <c r="Z246" s="10" t="str">
        <f t="shared" si="63"/>
        <v/>
      </c>
      <c r="AA246" s="10" t="str">
        <f t="shared" si="64"/>
        <v/>
      </c>
      <c r="AB246" s="10" t="str">
        <f t="shared" si="70"/>
        <v/>
      </c>
      <c r="AC246" s="17" t="str">
        <f t="shared" si="71"/>
        <v/>
      </c>
      <c r="AD246" s="18" t="str">
        <f t="shared" si="72"/>
        <v/>
      </c>
      <c r="AE246" s="18" t="str">
        <f t="shared" si="73"/>
        <v/>
      </c>
      <c r="AF246" s="18" t="str">
        <f t="shared" si="74"/>
        <v/>
      </c>
    </row>
    <row r="247" spans="1:32" ht="15.75">
      <c r="A247" s="13"/>
      <c r="B247" s="13"/>
      <c r="C247" s="13"/>
      <c r="D247" s="4"/>
      <c r="E247" s="13"/>
      <c r="F247" s="14"/>
      <c r="G247" s="15"/>
      <c r="H247" s="9" t="str">
        <f>IF(AND(ISBLANK(D247),ISBLANK(E247),ISBLANK(F247),ISBLANK(G247)),"",_xlfn.IFS(ISBLANK(D247),"No Calendar Reported",ISBLANK(G247),"No Grade Reported",D247="quarter",VLOOKUP(G247,'Grades '!$A$3:$B$62,2,FALSE),D247="semester",VLOOKUP(G247,'Grades '!$C$3:$D$62,2,FALSE),D247="us semester percentage",VLOOKUP(G247,'Grades '!$G$3:$H$102,2,FALSE),D247="us quarter percentage",VLOOKUP(G247,'Grades '!$E$3:$F$102,2,FALSE),D247="canadian quarter percentage",VLOOKUP(G247,'Grades '!$I$3:$J$102,2,FALSE),D247="canadian semester percentage",VLOOKUP(G247,'Grades '!$K$3:$L$102,2,FALSE)))</f>
        <v/>
      </c>
      <c r="I247" s="9" t="str">
        <f t="shared" si="76"/>
        <v/>
      </c>
      <c r="J247" s="10" t="str">
        <f t="shared" si="65"/>
        <v/>
      </c>
      <c r="K247" s="11" t="str">
        <f t="shared" si="78"/>
        <v/>
      </c>
      <c r="L247" s="11" t="str">
        <f t="shared" si="75"/>
        <v/>
      </c>
      <c r="M247" s="11" t="str">
        <f>IF($T246=0,SUM(I$2:I245),"")</f>
        <v/>
      </c>
      <c r="N247" s="11" t="str">
        <f>IF($T246=0,SUM(J$2:J247),"")</f>
        <v/>
      </c>
      <c r="O247" s="18" t="str">
        <f t="shared" si="60"/>
        <v/>
      </c>
      <c r="P247" s="29" t="str">
        <f>IF(OR(ISBLANK(B247),ISBLANK(C247)),"",VLOOKUP(B247&amp;C247,'Grades '!Q$2:R$285,2,FALSE))</f>
        <v/>
      </c>
      <c r="Q247" s="9" t="str">
        <f t="shared" si="66"/>
        <v/>
      </c>
      <c r="R247" s="9" t="str">
        <f t="shared" si="67"/>
        <v/>
      </c>
      <c r="S247" s="9" t="str">
        <f t="shared" si="68"/>
        <v/>
      </c>
      <c r="T247" s="16" t="str">
        <f t="shared" si="69"/>
        <v/>
      </c>
      <c r="U247" s="10" t="str">
        <f t="shared" si="61"/>
        <v/>
      </c>
      <c r="V247" s="10" t="str">
        <f>IF($T246=0,SUM(I$2:I245),IF(OR(E247="",I247="",I247="No Credits Listed"),"",IF($Q247&gt;1,"",SUMIF($P:$P,$P247,$I:$I))))</f>
        <v/>
      </c>
      <c r="W247" s="10" t="str">
        <f>IF($T246=0,SUM(J$2:J245),IF(OR(E247="",J247=""),"",IF($Q247&gt;1,"",SUMIF($P:$P,$P247,$J:$J))))</f>
        <v/>
      </c>
      <c r="X247" s="10" t="str">
        <f t="shared" si="77"/>
        <v/>
      </c>
      <c r="Y247" s="9" t="str">
        <f t="shared" si="62"/>
        <v/>
      </c>
      <c r="Z247" s="10" t="str">
        <f t="shared" si="63"/>
        <v/>
      </c>
      <c r="AA247" s="10" t="str">
        <f t="shared" si="64"/>
        <v/>
      </c>
      <c r="AB247" s="10" t="str">
        <f t="shared" si="70"/>
        <v/>
      </c>
      <c r="AC247" s="17" t="str">
        <f t="shared" si="71"/>
        <v/>
      </c>
      <c r="AD247" s="18" t="str">
        <f t="shared" si="72"/>
        <v/>
      </c>
      <c r="AE247" s="18" t="str">
        <f t="shared" si="73"/>
        <v/>
      </c>
      <c r="AF247" s="18" t="str">
        <f t="shared" si="74"/>
        <v/>
      </c>
    </row>
    <row r="248" spans="1:32" ht="15.75">
      <c r="A248" s="13"/>
      <c r="B248" s="13"/>
      <c r="C248" s="13"/>
      <c r="D248" s="4"/>
      <c r="E248" s="13"/>
      <c r="F248" s="14"/>
      <c r="G248" s="15"/>
      <c r="H248" s="9" t="str">
        <f>IF(AND(ISBLANK(D248),ISBLANK(E248),ISBLANK(F248),ISBLANK(G248)),"",_xlfn.IFS(ISBLANK(D248),"No Calendar Reported",ISBLANK(G248),"No Grade Reported",D248="quarter",VLOOKUP(G248,'Grades '!$A$3:$B$62,2,FALSE),D248="semester",VLOOKUP(G248,'Grades '!$C$3:$D$62,2,FALSE),D248="us semester percentage",VLOOKUP(G248,'Grades '!$G$3:$H$102,2,FALSE),D248="us quarter percentage",VLOOKUP(G248,'Grades '!$E$3:$F$102,2,FALSE),D248="canadian quarter percentage",VLOOKUP(G248,'Grades '!$I$3:$J$102,2,FALSE),D248="canadian semester percentage",VLOOKUP(G248,'Grades '!$K$3:$L$102,2,FALSE)))</f>
        <v/>
      </c>
      <c r="I248" s="9" t="str">
        <f t="shared" si="76"/>
        <v/>
      </c>
      <c r="J248" s="10" t="str">
        <f t="shared" si="65"/>
        <v/>
      </c>
      <c r="K248" s="11" t="str">
        <f t="shared" si="78"/>
        <v/>
      </c>
      <c r="L248" s="11" t="str">
        <f t="shared" si="75"/>
        <v/>
      </c>
      <c r="M248" s="11" t="str">
        <f>IF($T247=0,SUM(I$2:I246),"")</f>
        <v/>
      </c>
      <c r="N248" s="11" t="str">
        <f>IF($T247=0,SUM(J$2:J248),"")</f>
        <v/>
      </c>
      <c r="O248" s="18" t="str">
        <f t="shared" si="60"/>
        <v/>
      </c>
      <c r="P248" s="29" t="str">
        <f>IF(OR(ISBLANK(B248),ISBLANK(C248)),"",VLOOKUP(B248&amp;C248,'Grades '!Q$2:R$285,2,FALSE))</f>
        <v/>
      </c>
      <c r="Q248" s="9" t="str">
        <f t="shared" si="66"/>
        <v/>
      </c>
      <c r="R248" s="9" t="str">
        <f t="shared" si="67"/>
        <v/>
      </c>
      <c r="S248" s="9" t="str">
        <f t="shared" si="68"/>
        <v/>
      </c>
      <c r="T248" s="16" t="str">
        <f t="shared" si="69"/>
        <v/>
      </c>
      <c r="U248" s="10" t="str">
        <f t="shared" si="61"/>
        <v/>
      </c>
      <c r="V248" s="10" t="str">
        <f>IF($T247=0,SUM(I$2:I246),IF(OR(E248="",I248="",I248="No Credits Listed"),"",IF($Q248&gt;1,"",SUMIF($P:$P,$P248,$I:$I))))</f>
        <v/>
      </c>
      <c r="W248" s="10" t="str">
        <f>IF($T247=0,SUM(J$2:J246),IF(OR(E248="",J248=""),"",IF($Q248&gt;1,"",SUMIF($P:$P,$P248,$J:$J))))</f>
        <v/>
      </c>
      <c r="X248" s="10" t="str">
        <f t="shared" si="77"/>
        <v/>
      </c>
      <c r="Y248" s="9" t="str">
        <f t="shared" si="62"/>
        <v/>
      </c>
      <c r="Z248" s="10" t="str">
        <f t="shared" si="63"/>
        <v/>
      </c>
      <c r="AA248" s="10" t="str">
        <f t="shared" si="64"/>
        <v/>
      </c>
      <c r="AB248" s="10" t="str">
        <f t="shared" si="70"/>
        <v/>
      </c>
      <c r="AC248" s="17" t="str">
        <f t="shared" si="71"/>
        <v/>
      </c>
      <c r="AD248" s="18" t="str">
        <f t="shared" si="72"/>
        <v/>
      </c>
      <c r="AE248" s="18" t="str">
        <f t="shared" si="73"/>
        <v/>
      </c>
      <c r="AF248" s="18" t="str">
        <f t="shared" si="74"/>
        <v/>
      </c>
    </row>
    <row r="249" spans="1:32" ht="15.75">
      <c r="A249" s="13"/>
      <c r="B249" s="13"/>
      <c r="C249" s="13"/>
      <c r="D249" s="4"/>
      <c r="E249" s="13"/>
      <c r="F249" s="14"/>
      <c r="G249" s="15"/>
      <c r="H249" s="9" t="str">
        <f>IF(AND(ISBLANK(D249),ISBLANK(E249),ISBLANK(F249),ISBLANK(G249)),"",_xlfn.IFS(ISBLANK(D249),"No Calendar Reported",ISBLANK(G249),"No Grade Reported",D249="quarter",VLOOKUP(G249,'Grades '!$A$3:$B$62,2,FALSE),D249="semester",VLOOKUP(G249,'Grades '!$C$3:$D$62,2,FALSE),D249="us semester percentage",VLOOKUP(G249,'Grades '!$G$3:$H$102,2,FALSE),D249="us quarter percentage",VLOOKUP(G249,'Grades '!$E$3:$F$102,2,FALSE),D249="canadian quarter percentage",VLOOKUP(G249,'Grades '!$I$3:$J$102,2,FALSE),D249="canadian semester percentage",VLOOKUP(G249,'Grades '!$K$3:$L$102,2,FALSE)))</f>
        <v/>
      </c>
      <c r="I249" s="9" t="str">
        <f t="shared" si="76"/>
        <v/>
      </c>
      <c r="J249" s="10" t="str">
        <f t="shared" si="65"/>
        <v/>
      </c>
      <c r="K249" s="11" t="str">
        <f t="shared" si="78"/>
        <v/>
      </c>
      <c r="L249" s="11" t="str">
        <f t="shared" si="75"/>
        <v/>
      </c>
      <c r="M249" s="11" t="str">
        <f>IF($T248=0,SUM(I$2:I247),"")</f>
        <v/>
      </c>
      <c r="N249" s="11" t="str">
        <f>IF($T248=0,SUM(J$2:J249),"")</f>
        <v/>
      </c>
      <c r="O249" s="18" t="str">
        <f t="shared" si="60"/>
        <v/>
      </c>
      <c r="P249" s="29" t="str">
        <f>IF(OR(ISBLANK(B249),ISBLANK(C249)),"",VLOOKUP(B249&amp;C249,'Grades '!Q$2:R$285,2,FALSE))</f>
        <v/>
      </c>
      <c r="Q249" s="9" t="str">
        <f t="shared" si="66"/>
        <v/>
      </c>
      <c r="R249" s="9" t="str">
        <f t="shared" si="67"/>
        <v/>
      </c>
      <c r="S249" s="9" t="str">
        <f t="shared" si="68"/>
        <v/>
      </c>
      <c r="T249" s="16" t="str">
        <f t="shared" si="69"/>
        <v/>
      </c>
      <c r="U249" s="10" t="str">
        <f t="shared" si="61"/>
        <v/>
      </c>
      <c r="V249" s="10" t="str">
        <f>IF($T248=0,SUM(I$2:I247),IF(OR(E249="",I249="",I249="No Credits Listed"),"",IF($Q249&gt;1,"",SUMIF($P:$P,$P249,$I:$I))))</f>
        <v/>
      </c>
      <c r="W249" s="10" t="str">
        <f>IF($T248=0,SUM(J$2:J247),IF(OR(E249="",J249=""),"",IF($Q249&gt;1,"",SUMIF($P:$P,$P249,$J:$J))))</f>
        <v/>
      </c>
      <c r="X249" s="10" t="str">
        <f t="shared" si="77"/>
        <v/>
      </c>
      <c r="Y249" s="9" t="str">
        <f t="shared" si="62"/>
        <v/>
      </c>
      <c r="Z249" s="10" t="str">
        <f t="shared" si="63"/>
        <v/>
      </c>
      <c r="AA249" s="10" t="str">
        <f t="shared" si="64"/>
        <v/>
      </c>
      <c r="AB249" s="10" t="str">
        <f t="shared" si="70"/>
        <v/>
      </c>
      <c r="AC249" s="17" t="str">
        <f t="shared" si="71"/>
        <v/>
      </c>
      <c r="AD249" s="18" t="str">
        <f t="shared" si="72"/>
        <v/>
      </c>
      <c r="AE249" s="18" t="str">
        <f t="shared" si="73"/>
        <v/>
      </c>
      <c r="AF249" s="18" t="str">
        <f t="shared" si="74"/>
        <v/>
      </c>
    </row>
    <row r="250" spans="1:32" ht="15.75">
      <c r="A250" s="13"/>
      <c r="B250" s="13"/>
      <c r="C250" s="13"/>
      <c r="D250" s="4"/>
      <c r="E250" s="13"/>
      <c r="F250" s="14"/>
      <c r="G250" s="15"/>
      <c r="H250" s="9" t="str">
        <f>IF(AND(ISBLANK(D250),ISBLANK(E250),ISBLANK(F250),ISBLANK(G250)),"",_xlfn.IFS(ISBLANK(D250),"No Calendar Reported",ISBLANK(G250),"No Grade Reported",D250="quarter",VLOOKUP(G250,'Grades '!$A$3:$B$62,2,FALSE),D250="semester",VLOOKUP(G250,'Grades '!$C$3:$D$62,2,FALSE),D250="us semester percentage",VLOOKUP(G250,'Grades '!$G$3:$H$102,2,FALSE),D250="us quarter percentage",VLOOKUP(G250,'Grades '!$E$3:$F$102,2,FALSE),D250="canadian quarter percentage",VLOOKUP(G250,'Grades '!$I$3:$J$102,2,FALSE),D250="canadian semester percentage",VLOOKUP(G250,'Grades '!$K$3:$L$102,2,FALSE)))</f>
        <v/>
      </c>
      <c r="I250" s="9" t="str">
        <f t="shared" si="76"/>
        <v/>
      </c>
      <c r="J250" s="10" t="str">
        <f t="shared" si="65"/>
        <v/>
      </c>
      <c r="K250" s="11" t="str">
        <f t="shared" si="78"/>
        <v/>
      </c>
      <c r="L250" s="11" t="str">
        <f t="shared" si="75"/>
        <v/>
      </c>
      <c r="M250" s="11" t="str">
        <f>IF($T249=0,SUM(I$2:I248),"")</f>
        <v/>
      </c>
      <c r="N250" s="11" t="str">
        <f>IF($T249=0,SUM(J$2:J250),"")</f>
        <v/>
      </c>
      <c r="O250" s="18" t="str">
        <f t="shared" si="60"/>
        <v/>
      </c>
      <c r="P250" s="29" t="str">
        <f>IF(OR(ISBLANK(B250),ISBLANK(C250)),"",VLOOKUP(B250&amp;C250,'Grades '!Q$2:R$285,2,FALSE))</f>
        <v/>
      </c>
      <c r="Q250" s="9" t="str">
        <f t="shared" si="66"/>
        <v/>
      </c>
      <c r="R250" s="9" t="str">
        <f t="shared" si="67"/>
        <v/>
      </c>
      <c r="S250" s="9" t="str">
        <f t="shared" si="68"/>
        <v/>
      </c>
      <c r="T250" s="16" t="str">
        <f t="shared" si="69"/>
        <v/>
      </c>
      <c r="U250" s="10" t="str">
        <f t="shared" si="61"/>
        <v/>
      </c>
      <c r="V250" s="10" t="str">
        <f>IF($T249=0,SUM(I$2:I248),IF(OR(E250="",I250="",I250="No Credits Listed"),"",IF($Q250&gt;1,"",SUMIF($P:$P,$P250,$I:$I))))</f>
        <v/>
      </c>
      <c r="W250" s="10" t="str">
        <f>IF($T249=0,SUM(J$2:J248),IF(OR(E250="",J250=""),"",IF($Q250&gt;1,"",SUMIF($P:$P,$P250,$J:$J))))</f>
        <v/>
      </c>
      <c r="X250" s="10" t="str">
        <f t="shared" si="77"/>
        <v/>
      </c>
      <c r="Y250" s="9" t="str">
        <f t="shared" si="62"/>
        <v/>
      </c>
      <c r="Z250" s="10" t="str">
        <f t="shared" si="63"/>
        <v/>
      </c>
      <c r="AA250" s="10" t="str">
        <f t="shared" si="64"/>
        <v/>
      </c>
      <c r="AB250" s="10" t="str">
        <f t="shared" si="70"/>
        <v/>
      </c>
      <c r="AC250" s="17" t="str">
        <f t="shared" si="71"/>
        <v/>
      </c>
      <c r="AD250" s="18" t="str">
        <f t="shared" si="72"/>
        <v/>
      </c>
      <c r="AE250" s="18" t="str">
        <f t="shared" si="73"/>
        <v/>
      </c>
      <c r="AF250" s="18" t="str">
        <f t="shared" si="74"/>
        <v/>
      </c>
    </row>
    <row r="251" spans="1:32" ht="15.75">
      <c r="A251" s="13"/>
      <c r="B251" s="13"/>
      <c r="C251" s="13"/>
      <c r="D251" s="4"/>
      <c r="E251" s="13"/>
      <c r="F251" s="14"/>
      <c r="G251" s="15"/>
      <c r="H251" s="9" t="str">
        <f>IF(AND(ISBLANK(D251),ISBLANK(E251),ISBLANK(F251),ISBLANK(G251)),"",_xlfn.IFS(ISBLANK(D251),"No Calendar Reported",ISBLANK(G251),"No Grade Reported",D251="quarter",VLOOKUP(G251,'Grades '!$A$3:$B$62,2,FALSE),D251="semester",VLOOKUP(G251,'Grades '!$C$3:$D$62,2,FALSE),D251="us semester percentage",VLOOKUP(G251,'Grades '!$G$3:$H$102,2,FALSE),D251="us quarter percentage",VLOOKUP(G251,'Grades '!$E$3:$F$102,2,FALSE),D251="canadian quarter percentage",VLOOKUP(G251,'Grades '!$I$3:$J$102,2,FALSE),D251="canadian semester percentage",VLOOKUP(G251,'Grades '!$K$3:$L$102,2,FALSE)))</f>
        <v/>
      </c>
      <c r="I251" s="9" t="str">
        <f t="shared" si="76"/>
        <v/>
      </c>
      <c r="J251" s="10" t="str">
        <f t="shared" si="65"/>
        <v/>
      </c>
      <c r="K251" s="11" t="str">
        <f t="shared" si="78"/>
        <v/>
      </c>
      <c r="L251" s="11" t="str">
        <f t="shared" si="75"/>
        <v/>
      </c>
      <c r="M251" s="11" t="str">
        <f>IF($T250=0,SUM(I$2:I249),"")</f>
        <v/>
      </c>
      <c r="N251" s="11" t="str">
        <f>IF($T250=0,SUM(J$2:J251),"")</f>
        <v/>
      </c>
      <c r="O251" s="18" t="str">
        <f t="shared" si="60"/>
        <v/>
      </c>
      <c r="P251" s="29" t="str">
        <f>IF(OR(ISBLANK(B251),ISBLANK(C251)),"",VLOOKUP(B251&amp;C251,'Grades '!Q$2:R$285,2,FALSE))</f>
        <v/>
      </c>
      <c r="Q251" s="9" t="str">
        <f t="shared" si="66"/>
        <v/>
      </c>
      <c r="R251" s="9" t="str">
        <f t="shared" si="67"/>
        <v/>
      </c>
      <c r="S251" s="9" t="str">
        <f t="shared" si="68"/>
        <v/>
      </c>
      <c r="T251" s="16" t="str">
        <f t="shared" si="69"/>
        <v/>
      </c>
      <c r="U251" s="10" t="str">
        <f t="shared" si="61"/>
        <v/>
      </c>
      <c r="V251" s="10" t="str">
        <f>IF($T250=0,SUM(I$2:I249),IF(OR(E251="",I251="",I251="No Credits Listed"),"",IF($Q251&gt;1,"",SUMIF($P:$P,$P251,$I:$I))))</f>
        <v/>
      </c>
      <c r="W251" s="10" t="str">
        <f>IF($T250=0,SUM(J$2:J249),IF(OR(E251="",J251=""),"",IF($Q251&gt;1,"",SUMIF($P:$P,$P251,$J:$J))))</f>
        <v/>
      </c>
      <c r="X251" s="10" t="str">
        <f t="shared" si="77"/>
        <v/>
      </c>
      <c r="Y251" s="9" t="str">
        <f t="shared" si="62"/>
        <v/>
      </c>
      <c r="Z251" s="10" t="str">
        <f t="shared" si="63"/>
        <v/>
      </c>
      <c r="AA251" s="10" t="str">
        <f t="shared" si="64"/>
        <v/>
      </c>
      <c r="AB251" s="10" t="str">
        <f t="shared" si="70"/>
        <v/>
      </c>
      <c r="AC251" s="17" t="str">
        <f t="shared" si="71"/>
        <v/>
      </c>
      <c r="AD251" s="18" t="str">
        <f t="shared" si="72"/>
        <v/>
      </c>
      <c r="AE251" s="18" t="str">
        <f t="shared" si="73"/>
        <v/>
      </c>
      <c r="AF251" s="18" t="str">
        <f t="shared" si="74"/>
        <v/>
      </c>
    </row>
    <row r="252" spans="1:32" ht="15.75">
      <c r="A252" s="13"/>
      <c r="B252" s="13"/>
      <c r="C252" s="13"/>
      <c r="D252" s="4"/>
      <c r="E252" s="13"/>
      <c r="F252" s="14"/>
      <c r="G252" s="15"/>
      <c r="H252" s="9" t="str">
        <f>IF(AND(ISBLANK(D252),ISBLANK(E252),ISBLANK(F252),ISBLANK(G252)),"",_xlfn.IFS(ISBLANK(D252),"No Calendar Reported",ISBLANK(G252),"No Grade Reported",D252="quarter",VLOOKUP(G252,'Grades '!$A$3:$B$62,2,FALSE),D252="semester",VLOOKUP(G252,'Grades '!$C$3:$D$62,2,FALSE),D252="us semester percentage",VLOOKUP(G252,'Grades '!$G$3:$H$102,2,FALSE),D252="us quarter percentage",VLOOKUP(G252,'Grades '!$E$3:$F$102,2,FALSE),D252="canadian quarter percentage",VLOOKUP(G252,'Grades '!$I$3:$J$102,2,FALSE),D252="canadian semester percentage",VLOOKUP(G252,'Grades '!$K$3:$L$102,2,FALSE)))</f>
        <v/>
      </c>
      <c r="I252" s="9" t="str">
        <f t="shared" si="76"/>
        <v/>
      </c>
      <c r="J252" s="10" t="str">
        <f t="shared" si="65"/>
        <v/>
      </c>
      <c r="K252" s="11" t="str">
        <f t="shared" si="78"/>
        <v/>
      </c>
      <c r="L252" s="11" t="str">
        <f t="shared" si="75"/>
        <v/>
      </c>
      <c r="M252" s="11" t="str">
        <f>IF($T251=0,SUM(I$2:I250),"")</f>
        <v/>
      </c>
      <c r="N252" s="11" t="str">
        <f>IF($T251=0,SUM(J$2:J252),"")</f>
        <v/>
      </c>
      <c r="O252" s="18" t="str">
        <f t="shared" si="60"/>
        <v/>
      </c>
      <c r="P252" s="29" t="str">
        <f>IF(OR(ISBLANK(B252),ISBLANK(C252)),"",VLOOKUP(B252&amp;C252,'Grades '!Q$2:R$285,2,FALSE))</f>
        <v/>
      </c>
      <c r="Q252" s="9" t="str">
        <f t="shared" si="66"/>
        <v/>
      </c>
      <c r="R252" s="9" t="str">
        <f t="shared" si="67"/>
        <v/>
      </c>
      <c r="S252" s="9" t="str">
        <f t="shared" si="68"/>
        <v/>
      </c>
      <c r="T252" s="16" t="str">
        <f t="shared" si="69"/>
        <v/>
      </c>
      <c r="U252" s="10" t="str">
        <f t="shared" si="61"/>
        <v/>
      </c>
      <c r="V252" s="10" t="str">
        <f>IF($T251=0,SUM(I$2:I250),IF(OR(E252="",I252="",I252="No Credits Listed"),"",IF($Q252&gt;1,"",SUMIF($P:$P,$P252,$I:$I))))</f>
        <v/>
      </c>
      <c r="W252" s="10" t="str">
        <f>IF($T251=0,SUM(J$2:J250),IF(OR(E252="",J252=""),"",IF($Q252&gt;1,"",SUMIF($P:$P,$P252,$J:$J))))</f>
        <v/>
      </c>
      <c r="X252" s="10" t="str">
        <f t="shared" si="77"/>
        <v/>
      </c>
      <c r="Y252" s="9" t="str">
        <f t="shared" si="62"/>
        <v/>
      </c>
      <c r="Z252" s="10" t="str">
        <f t="shared" si="63"/>
        <v/>
      </c>
      <c r="AA252" s="10" t="str">
        <f t="shared" si="64"/>
        <v/>
      </c>
      <c r="AB252" s="10" t="str">
        <f t="shared" si="70"/>
        <v/>
      </c>
      <c r="AC252" s="17" t="str">
        <f t="shared" si="71"/>
        <v/>
      </c>
      <c r="AD252" s="18" t="str">
        <f t="shared" si="72"/>
        <v/>
      </c>
      <c r="AE252" s="18" t="str">
        <f t="shared" si="73"/>
        <v/>
      </c>
      <c r="AF252" s="18" t="str">
        <f t="shared" si="74"/>
        <v/>
      </c>
    </row>
    <row r="253" spans="1:32" ht="15.75">
      <c r="A253" s="13"/>
      <c r="B253" s="13"/>
      <c r="C253" s="13"/>
      <c r="D253" s="4"/>
      <c r="E253" s="13"/>
      <c r="F253" s="14"/>
      <c r="G253" s="15"/>
      <c r="H253" s="9" t="str">
        <f>IF(AND(ISBLANK(D253),ISBLANK(E253),ISBLANK(F253),ISBLANK(G253)),"",_xlfn.IFS(ISBLANK(D253),"No Calendar Reported",ISBLANK(G253),"No Grade Reported",D253="quarter",VLOOKUP(G253,'Grades '!$A$3:$B$62,2,FALSE),D253="semester",VLOOKUP(G253,'Grades '!$C$3:$D$62,2,FALSE),D253="us semester percentage",VLOOKUP(G253,'Grades '!$G$3:$H$102,2,FALSE),D253="us quarter percentage",VLOOKUP(G253,'Grades '!$E$3:$F$102,2,FALSE),D253="canadian quarter percentage",VLOOKUP(G253,'Grades '!$I$3:$J$102,2,FALSE),D253="canadian semester percentage",VLOOKUP(G253,'Grades '!$K$3:$L$102,2,FALSE)))</f>
        <v/>
      </c>
      <c r="I253" s="9" t="str">
        <f t="shared" si="76"/>
        <v/>
      </c>
      <c r="J253" s="10" t="str">
        <f t="shared" si="65"/>
        <v/>
      </c>
      <c r="K253" s="11" t="str">
        <f t="shared" si="78"/>
        <v/>
      </c>
      <c r="L253" s="11" t="str">
        <f t="shared" si="75"/>
        <v/>
      </c>
      <c r="M253" s="11" t="str">
        <f>IF($T252=0,SUM(I$2:I251),"")</f>
        <v/>
      </c>
      <c r="N253" s="11" t="str">
        <f>IF($T252=0,SUM(J$2:J253),"")</f>
        <v/>
      </c>
      <c r="O253" s="18" t="str">
        <f t="shared" si="60"/>
        <v/>
      </c>
      <c r="P253" s="29" t="str">
        <f>IF(OR(ISBLANK(B253),ISBLANK(C253)),"",VLOOKUP(B253&amp;C253,'Grades '!Q$2:R$285,2,FALSE))</f>
        <v/>
      </c>
      <c r="Q253" s="9" t="str">
        <f t="shared" si="66"/>
        <v/>
      </c>
      <c r="R253" s="9" t="str">
        <f t="shared" si="67"/>
        <v/>
      </c>
      <c r="S253" s="9" t="str">
        <f t="shared" si="68"/>
        <v/>
      </c>
      <c r="T253" s="16" t="str">
        <f t="shared" si="69"/>
        <v/>
      </c>
      <c r="U253" s="10" t="str">
        <f t="shared" si="61"/>
        <v/>
      </c>
      <c r="V253" s="10" t="str">
        <f>IF($T252=0,SUM(I$2:I251),IF(OR(E253="",I253="",I253="No Credits Listed"),"",IF($Q253&gt;1,"",SUMIF($P:$P,$P253,$I:$I))))</f>
        <v/>
      </c>
      <c r="W253" s="10" t="str">
        <f>IF($T252=0,SUM(J$2:J251),IF(OR(E253="",J253=""),"",IF($Q253&gt;1,"",SUMIF($P:$P,$P253,$J:$J))))</f>
        <v/>
      </c>
      <c r="X253" s="10" t="str">
        <f t="shared" si="77"/>
        <v/>
      </c>
      <c r="Y253" s="9" t="str">
        <f t="shared" si="62"/>
        <v/>
      </c>
      <c r="Z253" s="10" t="str">
        <f t="shared" si="63"/>
        <v/>
      </c>
      <c r="AA253" s="10" t="str">
        <f t="shared" si="64"/>
        <v/>
      </c>
      <c r="AB253" s="10" t="str">
        <f t="shared" si="70"/>
        <v/>
      </c>
      <c r="AC253" s="17" t="str">
        <f t="shared" si="71"/>
        <v/>
      </c>
      <c r="AD253" s="18" t="str">
        <f t="shared" si="72"/>
        <v/>
      </c>
      <c r="AE253" s="18" t="str">
        <f t="shared" si="73"/>
        <v/>
      </c>
      <c r="AF253" s="18" t="str">
        <f t="shared" si="74"/>
        <v/>
      </c>
    </row>
    <row r="254" spans="1:32" ht="15.75">
      <c r="A254" s="13"/>
      <c r="B254" s="13"/>
      <c r="C254" s="13"/>
      <c r="D254" s="4"/>
      <c r="E254" s="13"/>
      <c r="F254" s="14"/>
      <c r="G254" s="15"/>
      <c r="H254" s="9" t="str">
        <f>IF(AND(ISBLANK(D254),ISBLANK(E254),ISBLANK(F254),ISBLANK(G254)),"",_xlfn.IFS(ISBLANK(D254),"No Calendar Reported",ISBLANK(G254),"No Grade Reported",D254="quarter",VLOOKUP(G254,'Grades '!$A$3:$B$62,2,FALSE),D254="semester",VLOOKUP(G254,'Grades '!$C$3:$D$62,2,FALSE),D254="us semester percentage",VLOOKUP(G254,'Grades '!$G$3:$H$102,2,FALSE),D254="us quarter percentage",VLOOKUP(G254,'Grades '!$E$3:$F$102,2,FALSE),D254="canadian quarter percentage",VLOOKUP(G254,'Grades '!$I$3:$J$102,2,FALSE),D254="canadian semester percentage",VLOOKUP(G254,'Grades '!$K$3:$L$102,2,FALSE)))</f>
        <v/>
      </c>
      <c r="I254" s="9" t="str">
        <f t="shared" si="76"/>
        <v/>
      </c>
      <c r="J254" s="10" t="str">
        <f t="shared" si="65"/>
        <v/>
      </c>
      <c r="K254" s="11" t="str">
        <f t="shared" si="78"/>
        <v/>
      </c>
      <c r="L254" s="11" t="str">
        <f t="shared" si="75"/>
        <v/>
      </c>
      <c r="M254" s="11" t="str">
        <f>IF($T253=0,SUM(I$2:I252),"")</f>
        <v/>
      </c>
      <c r="N254" s="11" t="str">
        <f>IF($T253=0,SUM(J$2:J254),"")</f>
        <v/>
      </c>
      <c r="O254" s="18" t="str">
        <f t="shared" si="60"/>
        <v/>
      </c>
      <c r="P254" s="29" t="str">
        <f>IF(OR(ISBLANK(B254),ISBLANK(C254)),"",VLOOKUP(B254&amp;C254,'Grades '!Q$2:R$285,2,FALSE))</f>
        <v/>
      </c>
      <c r="Q254" s="9" t="str">
        <f t="shared" si="66"/>
        <v/>
      </c>
      <c r="R254" s="9" t="str">
        <f t="shared" si="67"/>
        <v/>
      </c>
      <c r="S254" s="9" t="str">
        <f t="shared" si="68"/>
        <v/>
      </c>
      <c r="T254" s="16" t="str">
        <f t="shared" si="69"/>
        <v/>
      </c>
      <c r="U254" s="10" t="str">
        <f t="shared" si="61"/>
        <v/>
      </c>
      <c r="V254" s="10" t="str">
        <f>IF($T253=0,SUM(I$2:I252),IF(OR(E254="",I254="",I254="No Credits Listed"),"",IF($Q254&gt;1,"",SUMIF($P:$P,$P254,$I:$I))))</f>
        <v/>
      </c>
      <c r="W254" s="10" t="str">
        <f>IF($T253=0,SUM(J$2:J252),IF(OR(E254="",J254=""),"",IF($Q254&gt;1,"",SUMIF($P:$P,$P254,$J:$J))))</f>
        <v/>
      </c>
      <c r="X254" s="10" t="str">
        <f t="shared" si="77"/>
        <v/>
      </c>
      <c r="Y254" s="9" t="str">
        <f t="shared" si="62"/>
        <v/>
      </c>
      <c r="Z254" s="10" t="str">
        <f t="shared" si="63"/>
        <v/>
      </c>
      <c r="AA254" s="10" t="str">
        <f t="shared" si="64"/>
        <v/>
      </c>
      <c r="AB254" s="10" t="str">
        <f t="shared" si="70"/>
        <v/>
      </c>
      <c r="AC254" s="17" t="str">
        <f t="shared" si="71"/>
        <v/>
      </c>
      <c r="AD254" s="18" t="str">
        <f t="shared" si="72"/>
        <v/>
      </c>
      <c r="AE254" s="18" t="str">
        <f t="shared" si="73"/>
        <v/>
      </c>
      <c r="AF254" s="18" t="str">
        <f t="shared" si="74"/>
        <v/>
      </c>
    </row>
    <row r="255" spans="1:32" ht="15.75">
      <c r="A255" s="13"/>
      <c r="B255" s="13"/>
      <c r="C255" s="13"/>
      <c r="D255" s="4"/>
      <c r="E255" s="13"/>
      <c r="F255" s="14"/>
      <c r="G255" s="15"/>
      <c r="H255" s="9" t="str">
        <f>IF(AND(ISBLANK(D255),ISBLANK(E255),ISBLANK(F255),ISBLANK(G255)),"",_xlfn.IFS(ISBLANK(D255),"No Calendar Reported",ISBLANK(G255),"No Grade Reported",D255="quarter",VLOOKUP(G255,'Grades '!$A$3:$B$62,2,FALSE),D255="semester",VLOOKUP(G255,'Grades '!$C$3:$D$62,2,FALSE),D255="us semester percentage",VLOOKUP(G255,'Grades '!$G$3:$H$102,2,FALSE),D255="us quarter percentage",VLOOKUP(G255,'Grades '!$E$3:$F$102,2,FALSE),D255="canadian quarter percentage",VLOOKUP(G255,'Grades '!$I$3:$J$102,2,FALSE),D255="canadian semester percentage",VLOOKUP(G255,'Grades '!$K$3:$L$102,2,FALSE)))</f>
        <v/>
      </c>
      <c r="I255" s="9" t="str">
        <f t="shared" si="76"/>
        <v/>
      </c>
      <c r="J255" s="10" t="str">
        <f t="shared" si="65"/>
        <v/>
      </c>
      <c r="K255" s="11" t="str">
        <f t="shared" si="78"/>
        <v/>
      </c>
      <c r="L255" s="11" t="str">
        <f t="shared" si="75"/>
        <v/>
      </c>
      <c r="M255" s="11" t="str">
        <f>IF($T254=0,SUM(I$2:I253),"")</f>
        <v/>
      </c>
      <c r="N255" s="11" t="str">
        <f>IF($T254=0,SUM(J$2:J255),"")</f>
        <v/>
      </c>
      <c r="O255" s="18" t="str">
        <f t="shared" si="60"/>
        <v/>
      </c>
      <c r="P255" s="29" t="str">
        <f>IF(OR(ISBLANK(B255),ISBLANK(C255)),"",VLOOKUP(B255&amp;C255,'Grades '!Q$2:R$285,2,FALSE))</f>
        <v/>
      </c>
      <c r="Q255" s="9" t="str">
        <f t="shared" si="66"/>
        <v/>
      </c>
      <c r="R255" s="9" t="str">
        <f t="shared" si="67"/>
        <v/>
      </c>
      <c r="S255" s="9" t="str">
        <f t="shared" si="68"/>
        <v/>
      </c>
      <c r="T255" s="16" t="str">
        <f t="shared" si="69"/>
        <v/>
      </c>
      <c r="U255" s="10" t="str">
        <f t="shared" si="61"/>
        <v/>
      </c>
      <c r="V255" s="10" t="str">
        <f>IF($T254=0,SUM(I$2:I253),IF(OR(E255="",I255="",I255="No Credits Listed"),"",IF($Q255&gt;1,"",SUMIF($P:$P,$P255,$I:$I))))</f>
        <v/>
      </c>
      <c r="W255" s="10" t="str">
        <f>IF($T254=0,SUM(J$2:J253),IF(OR(E255="",J255=""),"",IF($Q255&gt;1,"",SUMIF($P:$P,$P255,$J:$J))))</f>
        <v/>
      </c>
      <c r="X255" s="10" t="str">
        <f t="shared" si="77"/>
        <v/>
      </c>
      <c r="Y255" s="9" t="str">
        <f t="shared" si="62"/>
        <v/>
      </c>
      <c r="Z255" s="10" t="str">
        <f t="shared" si="63"/>
        <v/>
      </c>
      <c r="AA255" s="10" t="str">
        <f t="shared" si="64"/>
        <v/>
      </c>
      <c r="AB255" s="10" t="str">
        <f t="shared" si="70"/>
        <v/>
      </c>
      <c r="AC255" s="17" t="str">
        <f t="shared" si="71"/>
        <v/>
      </c>
      <c r="AD255" s="18" t="str">
        <f t="shared" si="72"/>
        <v/>
      </c>
      <c r="AE255" s="18" t="str">
        <f t="shared" si="73"/>
        <v/>
      </c>
      <c r="AF255" s="18" t="str">
        <f t="shared" si="74"/>
        <v/>
      </c>
    </row>
    <row r="256" spans="1:32" ht="15.75">
      <c r="A256" s="13"/>
      <c r="B256" s="13"/>
      <c r="C256" s="13"/>
      <c r="D256" s="4"/>
      <c r="E256" s="13"/>
      <c r="F256" s="14"/>
      <c r="G256" s="15"/>
      <c r="H256" s="9" t="str">
        <f>IF(AND(ISBLANK(D256),ISBLANK(E256),ISBLANK(F256),ISBLANK(G256)),"",_xlfn.IFS(ISBLANK(D256),"No Calendar Reported",ISBLANK(G256),"No Grade Reported",D256="quarter",VLOOKUP(G256,'Grades '!$A$3:$B$62,2,FALSE),D256="semester",VLOOKUP(G256,'Grades '!$C$3:$D$62,2,FALSE),D256="us semester percentage",VLOOKUP(G256,'Grades '!$G$3:$H$102,2,FALSE),D256="us quarter percentage",VLOOKUP(G256,'Grades '!$E$3:$F$102,2,FALSE),D256="canadian quarter percentage",VLOOKUP(G256,'Grades '!$I$3:$J$102,2,FALSE),D256="canadian semester percentage",VLOOKUP(G256,'Grades '!$K$3:$L$102,2,FALSE)))</f>
        <v/>
      </c>
      <c r="I256" s="9" t="str">
        <f t="shared" si="76"/>
        <v/>
      </c>
      <c r="J256" s="10" t="str">
        <f t="shared" si="65"/>
        <v/>
      </c>
      <c r="K256" s="11" t="str">
        <f t="shared" si="78"/>
        <v/>
      </c>
      <c r="L256" s="11" t="str">
        <f t="shared" si="75"/>
        <v/>
      </c>
      <c r="M256" s="11" t="str">
        <f>IF($T255=0,SUM(I$2:I254),"")</f>
        <v/>
      </c>
      <c r="N256" s="11" t="str">
        <f>IF($T255=0,SUM(J$2:J256),"")</f>
        <v/>
      </c>
      <c r="O256" s="18" t="str">
        <f t="shared" si="60"/>
        <v/>
      </c>
      <c r="P256" s="29" t="str">
        <f>IF(OR(ISBLANK(B256),ISBLANK(C256)),"",VLOOKUP(B256&amp;C256,'Grades '!Q$2:R$285,2,FALSE))</f>
        <v/>
      </c>
      <c r="Q256" s="9" t="str">
        <f t="shared" si="66"/>
        <v/>
      </c>
      <c r="R256" s="9" t="str">
        <f t="shared" si="67"/>
        <v/>
      </c>
      <c r="S256" s="9" t="str">
        <f t="shared" si="68"/>
        <v/>
      </c>
      <c r="T256" s="16" t="str">
        <f t="shared" si="69"/>
        <v/>
      </c>
      <c r="U256" s="10" t="str">
        <f t="shared" si="61"/>
        <v/>
      </c>
      <c r="V256" s="10" t="str">
        <f>IF($T255=0,SUM(I$2:I254),IF(OR(E256="",I256="",I256="No Credits Listed"),"",IF($Q256&gt;1,"",SUMIF($P:$P,$P256,$I:$I))))</f>
        <v/>
      </c>
      <c r="W256" s="10" t="str">
        <f>IF($T255=0,SUM(J$2:J254),IF(OR(E256="",J256=""),"",IF($Q256&gt;1,"",SUMIF($P:$P,$P256,$J:$J))))</f>
        <v/>
      </c>
      <c r="X256" s="10" t="str">
        <f t="shared" si="77"/>
        <v/>
      </c>
      <c r="Y256" s="9" t="str">
        <f t="shared" si="62"/>
        <v/>
      </c>
      <c r="Z256" s="10" t="str">
        <f t="shared" si="63"/>
        <v/>
      </c>
      <c r="AA256" s="10" t="str">
        <f t="shared" si="64"/>
        <v/>
      </c>
      <c r="AB256" s="10" t="str">
        <f t="shared" si="70"/>
        <v/>
      </c>
      <c r="AC256" s="17" t="str">
        <f t="shared" si="71"/>
        <v/>
      </c>
      <c r="AD256" s="18" t="str">
        <f t="shared" si="72"/>
        <v/>
      </c>
      <c r="AE256" s="18" t="str">
        <f t="shared" si="73"/>
        <v/>
      </c>
      <c r="AF256" s="18" t="str">
        <f t="shared" si="74"/>
        <v/>
      </c>
    </row>
    <row r="257" spans="1:32" ht="15.75">
      <c r="A257" s="13"/>
      <c r="B257" s="13"/>
      <c r="C257" s="13"/>
      <c r="D257" s="4"/>
      <c r="E257" s="13"/>
      <c r="F257" s="14"/>
      <c r="G257" s="15"/>
      <c r="H257" s="9" t="str">
        <f>IF(AND(ISBLANK(D257),ISBLANK(E257),ISBLANK(F257),ISBLANK(G257)),"",_xlfn.IFS(ISBLANK(D257),"No Calendar Reported",ISBLANK(G257),"No Grade Reported",D257="quarter",VLOOKUP(G257,'Grades '!$A$3:$B$62,2,FALSE),D257="semester",VLOOKUP(G257,'Grades '!$C$3:$D$62,2,FALSE),D257="us semester percentage",VLOOKUP(G257,'Grades '!$G$3:$H$102,2,FALSE),D257="us quarter percentage",VLOOKUP(G257,'Grades '!$E$3:$F$102,2,FALSE),D257="canadian quarter percentage",VLOOKUP(G257,'Grades '!$I$3:$J$102,2,FALSE),D257="canadian semester percentage",VLOOKUP(G257,'Grades '!$K$3:$L$102,2,FALSE)))</f>
        <v/>
      </c>
      <c r="I257" s="9" t="str">
        <f t="shared" si="76"/>
        <v/>
      </c>
      <c r="J257" s="10" t="str">
        <f t="shared" si="65"/>
        <v/>
      </c>
      <c r="K257" s="11" t="str">
        <f t="shared" si="78"/>
        <v/>
      </c>
      <c r="L257" s="11" t="str">
        <f t="shared" si="75"/>
        <v/>
      </c>
      <c r="M257" s="11" t="str">
        <f>IF($T256=0,SUM(I$2:I255),"")</f>
        <v/>
      </c>
      <c r="N257" s="11" t="str">
        <f>IF($T256=0,SUM(J$2:J257),"")</f>
        <v/>
      </c>
      <c r="O257" s="18" t="str">
        <f t="shared" si="60"/>
        <v/>
      </c>
      <c r="P257" s="29" t="str">
        <f>IF(OR(ISBLANK(B257),ISBLANK(C257)),"",VLOOKUP(B257&amp;C257,'Grades '!Q$2:R$285,2,FALSE))</f>
        <v/>
      </c>
      <c r="Q257" s="9" t="str">
        <f t="shared" si="66"/>
        <v/>
      </c>
      <c r="R257" s="9" t="str">
        <f t="shared" si="67"/>
        <v/>
      </c>
      <c r="S257" s="9" t="str">
        <f t="shared" si="68"/>
        <v/>
      </c>
      <c r="T257" s="16" t="str">
        <f t="shared" si="69"/>
        <v/>
      </c>
      <c r="U257" s="10" t="str">
        <f t="shared" si="61"/>
        <v/>
      </c>
      <c r="V257" s="10" t="str">
        <f>IF($T256=0,SUM(I$2:I255),IF(OR(E257="",I257="",I257="No Credits Listed"),"",IF($Q257&gt;1,"",SUMIF($P:$P,$P257,$I:$I))))</f>
        <v/>
      </c>
      <c r="W257" s="10" t="str">
        <f>IF($T256=0,SUM(J$2:J255),IF(OR(E257="",J257=""),"",IF($Q257&gt;1,"",SUMIF($P:$P,$P257,$J:$J))))</f>
        <v/>
      </c>
      <c r="X257" s="10" t="str">
        <f t="shared" si="77"/>
        <v/>
      </c>
      <c r="Y257" s="9" t="str">
        <f t="shared" si="62"/>
        <v/>
      </c>
      <c r="Z257" s="10" t="str">
        <f t="shared" si="63"/>
        <v/>
      </c>
      <c r="AA257" s="10" t="str">
        <f t="shared" si="64"/>
        <v/>
      </c>
      <c r="AB257" s="10" t="str">
        <f t="shared" si="70"/>
        <v/>
      </c>
      <c r="AC257" s="17" t="str">
        <f t="shared" si="71"/>
        <v/>
      </c>
      <c r="AD257" s="18" t="str">
        <f t="shared" si="72"/>
        <v/>
      </c>
      <c r="AE257" s="18" t="str">
        <f t="shared" si="73"/>
        <v/>
      </c>
      <c r="AF257" s="18" t="str">
        <f t="shared" si="74"/>
        <v/>
      </c>
    </row>
    <row r="258" spans="1:32" ht="15.75">
      <c r="A258" s="13"/>
      <c r="B258" s="13"/>
      <c r="C258" s="13"/>
      <c r="D258" s="4"/>
      <c r="E258" s="13"/>
      <c r="F258" s="14"/>
      <c r="G258" s="15"/>
      <c r="H258" s="9" t="str">
        <f>IF(AND(ISBLANK(D258),ISBLANK(E258),ISBLANK(F258),ISBLANK(G258)),"",_xlfn.IFS(ISBLANK(D258),"No Calendar Reported",ISBLANK(G258),"No Grade Reported",D258="quarter",VLOOKUP(G258,'Grades '!$A$3:$B$62,2,FALSE),D258="semester",VLOOKUP(G258,'Grades '!$C$3:$D$62,2,FALSE),D258="us semester percentage",VLOOKUP(G258,'Grades '!$G$3:$H$102,2,FALSE),D258="us quarter percentage",VLOOKUP(G258,'Grades '!$E$3:$F$102,2,FALSE),D258="canadian quarter percentage",VLOOKUP(G258,'Grades '!$I$3:$J$102,2,FALSE),D258="canadian semester percentage",VLOOKUP(G258,'Grades '!$K$3:$L$102,2,FALSE)))</f>
        <v/>
      </c>
      <c r="I258" s="9" t="str">
        <f t="shared" si="76"/>
        <v/>
      </c>
      <c r="J258" s="10" t="str">
        <f t="shared" si="65"/>
        <v/>
      </c>
      <c r="K258" s="11" t="str">
        <f t="shared" si="78"/>
        <v/>
      </c>
      <c r="L258" s="11" t="str">
        <f t="shared" si="75"/>
        <v/>
      </c>
      <c r="M258" s="11" t="str">
        <f>IF($T257=0,SUM(I$2:I256),"")</f>
        <v/>
      </c>
      <c r="N258" s="11" t="str">
        <f>IF($T257=0,SUM(J$2:J258),"")</f>
        <v/>
      </c>
      <c r="O258" s="18" t="str">
        <f t="shared" ref="O258:O321" si="79">IF(OR(V258="",W258=""),"",IF($T257=0,W258/V258,""))</f>
        <v/>
      </c>
      <c r="P258" s="29" t="str">
        <f>IF(OR(ISBLANK(B258),ISBLANK(C258)),"",VLOOKUP(B258&amp;C258,'Grades '!Q$2:R$285,2,FALSE))</f>
        <v/>
      </c>
      <c r="Q258" s="9" t="str">
        <f t="shared" si="66"/>
        <v/>
      </c>
      <c r="R258" s="9" t="str">
        <f t="shared" si="67"/>
        <v/>
      </c>
      <c r="S258" s="9" t="str">
        <f t="shared" si="68"/>
        <v/>
      </c>
      <c r="T258" s="16" t="str">
        <f t="shared" si="69"/>
        <v/>
      </c>
      <c r="U258" s="10" t="str">
        <f t="shared" ref="U258:U321" si="80">IF(T257=0,"TOTAL",IF(AND(V258="",W258="",X258=""),"",((IF(Q258&gt;1,"",B258&amp;" "&amp;C258)))))</f>
        <v/>
      </c>
      <c r="V258" s="10" t="str">
        <f>IF($T257=0,SUM(I$2:I256),IF(OR(E258="",I258="",I258="No Credits Listed"),"",IF($Q258&gt;1,"",SUMIF($P:$P,$P258,$I:$I))))</f>
        <v/>
      </c>
      <c r="W258" s="10" t="str">
        <f>IF($T257=0,SUM(J$2:J256),IF(OR(E258="",J258=""),"",IF($Q258&gt;1,"",SUMIF($P:$P,$P258,$J:$J))))</f>
        <v/>
      </c>
      <c r="X258" s="10" t="str">
        <f t="shared" si="77"/>
        <v/>
      </c>
      <c r="Y258" s="9" t="str">
        <f t="shared" ref="Y258:Y321" si="81">IF(AND(Z258="",AA258="",AB258=""),"",IF(R258&gt;1,"",A258))</f>
        <v/>
      </c>
      <c r="Z258" s="10" t="str">
        <f t="shared" ref="Z258:Z321" si="82">IF(OR(E258="",I258="",I258="No Credits Listed"),"",IF($R258&gt;1,"",SUMIF($A:$A,$A258,I:I)))</f>
        <v/>
      </c>
      <c r="AA258" s="10" t="str">
        <f t="shared" ref="AA258:AA321" si="83">IF(OR(E258="",J258=""),"",IF($R258&gt;1,"",SUMIF($A:$A,$A258,J:J)))</f>
        <v/>
      </c>
      <c r="AB258" s="10" t="str">
        <f t="shared" si="70"/>
        <v/>
      </c>
      <c r="AC258" s="17" t="str">
        <f t="shared" si="71"/>
        <v/>
      </c>
      <c r="AD258" s="18" t="str">
        <f t="shared" si="72"/>
        <v/>
      </c>
      <c r="AE258" s="18" t="str">
        <f t="shared" si="73"/>
        <v/>
      </c>
      <c r="AF258" s="18" t="str">
        <f t="shared" si="74"/>
        <v/>
      </c>
    </row>
    <row r="259" spans="1:32" ht="15.75">
      <c r="A259" s="13"/>
      <c r="B259" s="13"/>
      <c r="C259" s="13"/>
      <c r="D259" s="4"/>
      <c r="E259" s="13"/>
      <c r="F259" s="14"/>
      <c r="G259" s="15"/>
      <c r="H259" s="9" t="str">
        <f>IF(AND(ISBLANK(D259),ISBLANK(E259),ISBLANK(F259),ISBLANK(G259)),"",_xlfn.IFS(ISBLANK(D259),"No Calendar Reported",ISBLANK(G259),"No Grade Reported",D259="quarter",VLOOKUP(G259,'Grades '!$A$3:$B$62,2,FALSE),D259="semester",VLOOKUP(G259,'Grades '!$C$3:$D$62,2,FALSE),D259="us semester percentage",VLOOKUP(G259,'Grades '!$G$3:$H$102,2,FALSE),D259="us quarter percentage",VLOOKUP(G259,'Grades '!$E$3:$F$102,2,FALSE),D259="canadian quarter percentage",VLOOKUP(G259,'Grades '!$I$3:$J$102,2,FALSE),D259="canadian semester percentage",VLOOKUP(G259,'Grades '!$K$3:$L$102,2,FALSE)))</f>
        <v/>
      </c>
      <c r="I259" s="9" t="str">
        <f t="shared" si="76"/>
        <v/>
      </c>
      <c r="J259" s="10" t="str">
        <f t="shared" ref="J259:J322" si="84">IF(OR(ISBLANK(D259),ISBLANK(F259),ISBLANK(G259)),"",IF(E259="","No Course Title Reported",H259*I259))</f>
        <v/>
      </c>
      <c r="K259" s="11" t="str">
        <f t="shared" si="78"/>
        <v/>
      </c>
      <c r="L259" s="11" t="str">
        <f t="shared" si="75"/>
        <v/>
      </c>
      <c r="M259" s="11" t="str">
        <f>IF($T258=0,SUM(I$2:I257),"")</f>
        <v/>
      </c>
      <c r="N259" s="11" t="str">
        <f>IF($T258=0,SUM(J$2:J259),"")</f>
        <v/>
      </c>
      <c r="O259" s="18" t="str">
        <f t="shared" si="79"/>
        <v/>
      </c>
      <c r="P259" s="29" t="str">
        <f>IF(OR(ISBLANK(B259),ISBLANK(C259)),"",VLOOKUP(B259&amp;C259,'Grades '!Q$2:R$285,2,FALSE))</f>
        <v/>
      </c>
      <c r="Q259" s="9" t="str">
        <f t="shared" ref="Q259:Q322" si="85">IF(P259="","",COUNTIF(P259:P1257,P259))</f>
        <v/>
      </c>
      <c r="R259" s="9" t="str">
        <f t="shared" ref="R259:R322" si="86">IF(ISBLANK(A259),"",COUNTIF(A259:A1257,A259))</f>
        <v/>
      </c>
      <c r="S259" s="9" t="str">
        <f t="shared" ref="S259:S322" si="87">IF(OR(ISBLANK(A259),P259=""),"",COUNTIFS(A259:A1257,A259,P259:P1257,P259))</f>
        <v/>
      </c>
      <c r="T259" s="16" t="str">
        <f t="shared" ref="T259:T322" si="88">IF(K259&gt;=0,IF((OR(T258=0,T258="")),"",(COUNTIF(K259:K1257,("&gt;=0")))),"")</f>
        <v/>
      </c>
      <c r="U259" s="10" t="str">
        <f t="shared" si="80"/>
        <v/>
      </c>
      <c r="V259" s="10" t="str">
        <f>IF($T258=0,SUM(I$2:I257),IF(OR(E259="",I259="",I259="No Credits Listed"),"",IF($Q259&gt;1,"",SUMIF($P:$P,$P259,$I:$I))))</f>
        <v/>
      </c>
      <c r="W259" s="10" t="str">
        <f>IF($T258=0,SUM(J$2:J257),IF(OR(E259="",J259=""),"",IF($Q259&gt;1,"",SUMIF($P:$P,$P259,$J:$J))))</f>
        <v/>
      </c>
      <c r="X259" s="10" t="str">
        <f t="shared" si="77"/>
        <v/>
      </c>
      <c r="Y259" s="9" t="str">
        <f t="shared" si="81"/>
        <v/>
      </c>
      <c r="Z259" s="10" t="str">
        <f t="shared" si="82"/>
        <v/>
      </c>
      <c r="AA259" s="10" t="str">
        <f t="shared" si="83"/>
        <v/>
      </c>
      <c r="AB259" s="10" t="str">
        <f t="shared" ref="AB259:AB322" si="89">IF(OR(Z259="",AA259=""),"",IF($R259&gt;1,"",AA259/Z259))</f>
        <v/>
      </c>
      <c r="AC259" s="17" t="str">
        <f t="shared" ref="AC259:AC322" si="90">IF(AND(AD259="",AE259="",AF259=""),"",IF(S259&gt;1,"",(A259&amp;" "&amp;B259&amp;" "&amp;C259)))</f>
        <v/>
      </c>
      <c r="AD259" s="18" t="str">
        <f t="shared" ref="AD259:AD322" si="91">IF(OR(E259="",I259="",I259="No Credits Listed"),"",IF($S259&gt;1,"",SUMIFS(I:I,$A:$A,$A259,$P:$P,$P259)))</f>
        <v/>
      </c>
      <c r="AE259" s="18" t="str">
        <f t="shared" ref="AE259:AE322" si="92">IF(OR(E259="",J259=""),"",IF($S259&gt;1,"",SUMIFS(J:J,$A:$A,$A259,$P:$P,$P259)))</f>
        <v/>
      </c>
      <c r="AF259" s="18" t="str">
        <f t="shared" ref="AF259:AF322" si="93">IF(OR(AD259="",AE259=""),"",IF($S259&gt;1,"",AE259/AD259))</f>
        <v/>
      </c>
    </row>
    <row r="260" spans="1:32" ht="15.75">
      <c r="A260" s="13"/>
      <c r="B260" s="13"/>
      <c r="C260" s="13"/>
      <c r="D260" s="4"/>
      <c r="E260" s="13"/>
      <c r="F260" s="14"/>
      <c r="G260" s="15"/>
      <c r="H260" s="9" t="str">
        <f>IF(AND(ISBLANK(D260),ISBLANK(E260),ISBLANK(F260),ISBLANK(G260)),"",_xlfn.IFS(ISBLANK(D260),"No Calendar Reported",ISBLANK(G260),"No Grade Reported",D260="quarter",VLOOKUP(G260,'Grades '!$A$3:$B$62,2,FALSE),D260="semester",VLOOKUP(G260,'Grades '!$C$3:$D$62,2,FALSE),D260="us semester percentage",VLOOKUP(G260,'Grades '!$G$3:$H$102,2,FALSE),D260="us quarter percentage",VLOOKUP(G260,'Grades '!$E$3:$F$102,2,FALSE),D260="canadian quarter percentage",VLOOKUP(G260,'Grades '!$I$3:$J$102,2,FALSE),D260="canadian semester percentage",VLOOKUP(G260,'Grades '!$K$3:$L$102,2,FALSE)))</f>
        <v/>
      </c>
      <c r="I260" s="9" t="str">
        <f t="shared" si="76"/>
        <v/>
      </c>
      <c r="J260" s="10" t="str">
        <f t="shared" si="84"/>
        <v/>
      </c>
      <c r="K260" s="11" t="str">
        <f t="shared" si="78"/>
        <v/>
      </c>
      <c r="L260" s="11" t="str">
        <f t="shared" si="75"/>
        <v/>
      </c>
      <c r="M260" s="11" t="str">
        <f>IF($T259=0,SUM(I$2:I258),"")</f>
        <v/>
      </c>
      <c r="N260" s="11" t="str">
        <f>IF($T259=0,SUM(J$2:J260),"")</f>
        <v/>
      </c>
      <c r="O260" s="18" t="str">
        <f t="shared" si="79"/>
        <v/>
      </c>
      <c r="P260" s="29" t="str">
        <f>IF(OR(ISBLANK(B260),ISBLANK(C260)),"",VLOOKUP(B260&amp;C260,'Grades '!Q$2:R$285,2,FALSE))</f>
        <v/>
      </c>
      <c r="Q260" s="9" t="str">
        <f t="shared" si="85"/>
        <v/>
      </c>
      <c r="R260" s="9" t="str">
        <f t="shared" si="86"/>
        <v/>
      </c>
      <c r="S260" s="9" t="str">
        <f t="shared" si="87"/>
        <v/>
      </c>
      <c r="T260" s="16" t="str">
        <f t="shared" si="88"/>
        <v/>
      </c>
      <c r="U260" s="10" t="str">
        <f t="shared" si="80"/>
        <v/>
      </c>
      <c r="V260" s="10" t="str">
        <f>IF($T259=0,SUM(I$2:I258),IF(OR(E260="",I260="",I260="No Credits Listed"),"",IF($Q260&gt;1,"",SUMIF($P:$P,$P260,$I:$I))))</f>
        <v/>
      </c>
      <c r="W260" s="10" t="str">
        <f>IF($T259=0,SUM(J$2:J258),IF(OR(E260="",J260=""),"",IF($Q260&gt;1,"",SUMIF($P:$P,$P260,$J:$J))))</f>
        <v/>
      </c>
      <c r="X260" s="10" t="str">
        <f t="shared" si="77"/>
        <v/>
      </c>
      <c r="Y260" s="9" t="str">
        <f t="shared" si="81"/>
        <v/>
      </c>
      <c r="Z260" s="10" t="str">
        <f t="shared" si="82"/>
        <v/>
      </c>
      <c r="AA260" s="10" t="str">
        <f t="shared" si="83"/>
        <v/>
      </c>
      <c r="AB260" s="10" t="str">
        <f t="shared" si="89"/>
        <v/>
      </c>
      <c r="AC260" s="17" t="str">
        <f t="shared" si="90"/>
        <v/>
      </c>
      <c r="AD260" s="18" t="str">
        <f t="shared" si="91"/>
        <v/>
      </c>
      <c r="AE260" s="18" t="str">
        <f t="shared" si="92"/>
        <v/>
      </c>
      <c r="AF260" s="18" t="str">
        <f t="shared" si="93"/>
        <v/>
      </c>
    </row>
    <row r="261" spans="1:32" ht="15.75">
      <c r="A261" s="13"/>
      <c r="B261" s="13"/>
      <c r="C261" s="13"/>
      <c r="D261" s="4"/>
      <c r="E261" s="13"/>
      <c r="F261" s="14"/>
      <c r="G261" s="15"/>
      <c r="H261" s="9" t="str">
        <f>IF(AND(ISBLANK(D261),ISBLANK(E261),ISBLANK(F261),ISBLANK(G261)),"",_xlfn.IFS(ISBLANK(D261),"No Calendar Reported",ISBLANK(G261),"No Grade Reported",D261="quarter",VLOOKUP(G261,'Grades '!$A$3:$B$62,2,FALSE),D261="semester",VLOOKUP(G261,'Grades '!$C$3:$D$62,2,FALSE),D261="us semester percentage",VLOOKUP(G261,'Grades '!$G$3:$H$102,2,FALSE),D261="us quarter percentage",VLOOKUP(G261,'Grades '!$E$3:$F$102,2,FALSE),D261="canadian quarter percentage",VLOOKUP(G261,'Grades '!$I$3:$J$102,2,FALSE),D261="canadian semester percentage",VLOOKUP(G261,'Grades '!$K$3:$L$102,2,FALSE)))</f>
        <v/>
      </c>
      <c r="I261" s="9" t="str">
        <f t="shared" si="76"/>
        <v/>
      </c>
      <c r="J261" s="10" t="str">
        <f t="shared" si="84"/>
        <v/>
      </c>
      <c r="K261" s="11" t="str">
        <f t="shared" si="78"/>
        <v/>
      </c>
      <c r="L261" s="11" t="str">
        <f t="shared" ref="L261:L324" si="94">IF(T260=0,"TOTAL",IF(AND(M261="",N261="",O261=""),"",))</f>
        <v/>
      </c>
      <c r="M261" s="11" t="str">
        <f>IF($T260=0,SUM(I$2:I259),"")</f>
        <v/>
      </c>
      <c r="N261" s="11" t="str">
        <f>IF($T260=0,SUM(J$2:J261),"")</f>
        <v/>
      </c>
      <c r="O261" s="18" t="str">
        <f t="shared" si="79"/>
        <v/>
      </c>
      <c r="P261" s="29" t="str">
        <f>IF(OR(ISBLANK(B261),ISBLANK(C261)),"",VLOOKUP(B261&amp;C261,'Grades '!Q$2:R$285,2,FALSE))</f>
        <v/>
      </c>
      <c r="Q261" s="9" t="str">
        <f t="shared" si="85"/>
        <v/>
      </c>
      <c r="R261" s="9" t="str">
        <f t="shared" si="86"/>
        <v/>
      </c>
      <c r="S261" s="9" t="str">
        <f t="shared" si="87"/>
        <v/>
      </c>
      <c r="T261" s="16" t="str">
        <f t="shared" si="88"/>
        <v/>
      </c>
      <c r="U261" s="10" t="str">
        <f t="shared" si="80"/>
        <v/>
      </c>
      <c r="V261" s="10" t="str">
        <f>IF($T260=0,SUM(I$2:I259),IF(OR(E261="",I261="",I261="No Credits Listed"),"",IF($Q261&gt;1,"",SUMIF($P:$P,$P261,$I:$I))))</f>
        <v/>
      </c>
      <c r="W261" s="10" t="str">
        <f>IF($T260=0,SUM(J$2:J259),IF(OR(E261="",J261=""),"",IF($Q261&gt;1,"",SUMIF($P:$P,$P261,$J:$J))))</f>
        <v/>
      </c>
      <c r="X261" s="10" t="str">
        <f t="shared" si="77"/>
        <v/>
      </c>
      <c r="Y261" s="9" t="str">
        <f t="shared" si="81"/>
        <v/>
      </c>
      <c r="Z261" s="10" t="str">
        <f t="shared" si="82"/>
        <v/>
      </c>
      <c r="AA261" s="10" t="str">
        <f t="shared" si="83"/>
        <v/>
      </c>
      <c r="AB261" s="10" t="str">
        <f t="shared" si="89"/>
        <v/>
      </c>
      <c r="AC261" s="17" t="str">
        <f t="shared" si="90"/>
        <v/>
      </c>
      <c r="AD261" s="18" t="str">
        <f t="shared" si="91"/>
        <v/>
      </c>
      <c r="AE261" s="18" t="str">
        <f t="shared" si="92"/>
        <v/>
      </c>
      <c r="AF261" s="18" t="str">
        <f t="shared" si="93"/>
        <v/>
      </c>
    </row>
    <row r="262" spans="1:32" ht="15.75">
      <c r="A262" s="13"/>
      <c r="B262" s="13"/>
      <c r="C262" s="13"/>
      <c r="D262" s="4"/>
      <c r="E262" s="13"/>
      <c r="F262" s="14"/>
      <c r="G262" s="15"/>
      <c r="H262" s="9" t="str">
        <f>IF(AND(ISBLANK(D262),ISBLANK(E262),ISBLANK(F262),ISBLANK(G262)),"",_xlfn.IFS(ISBLANK(D262),"No Calendar Reported",ISBLANK(G262),"No Grade Reported",D262="quarter",VLOOKUP(G262,'Grades '!$A$3:$B$62,2,FALSE),D262="semester",VLOOKUP(G262,'Grades '!$C$3:$D$62,2,FALSE),D262="us semester percentage",VLOOKUP(G262,'Grades '!$G$3:$H$102,2,FALSE),D262="us quarter percentage",VLOOKUP(G262,'Grades '!$E$3:$F$102,2,FALSE),D262="canadian quarter percentage",VLOOKUP(G262,'Grades '!$I$3:$J$102,2,FALSE),D262="canadian semester percentage",VLOOKUP(G262,'Grades '!$K$3:$L$102,2,FALSE)))</f>
        <v/>
      </c>
      <c r="I262" s="9" t="str">
        <f t="shared" ref="I262:I325" si="95">IF(AND(ISBLANK(D262),ISBLANK(E262),ISBLANK(F262),ISBLANK(G262)),"",_xlfn.IFS(D262="","No Calendar Reported",F262="","No Credits Reported",OR(D262="quarter",D262="us quarter percentage",D262="canadian quarter percentage")=TRUE,((F262*0.667)),OR(D262="semester",D262="us semester percentage",D262="canadian semester percentage" ),F262))</f>
        <v/>
      </c>
      <c r="J262" s="10" t="str">
        <f t="shared" si="84"/>
        <v/>
      </c>
      <c r="K262" s="11" t="str">
        <f t="shared" si="78"/>
        <v/>
      </c>
      <c r="L262" s="11" t="str">
        <f t="shared" si="94"/>
        <v/>
      </c>
      <c r="M262" s="11" t="str">
        <f>IF($T261=0,SUM(I$2:I260),"")</f>
        <v/>
      </c>
      <c r="N262" s="11" t="str">
        <f>IF($T261=0,SUM(J$2:J262),"")</f>
        <v/>
      </c>
      <c r="O262" s="18" t="str">
        <f t="shared" si="79"/>
        <v/>
      </c>
      <c r="P262" s="29" t="str">
        <f>IF(OR(ISBLANK(B262),ISBLANK(C262)),"",VLOOKUP(B262&amp;C262,'Grades '!Q$2:R$285,2,FALSE))</f>
        <v/>
      </c>
      <c r="Q262" s="9" t="str">
        <f t="shared" si="85"/>
        <v/>
      </c>
      <c r="R262" s="9" t="str">
        <f t="shared" si="86"/>
        <v/>
      </c>
      <c r="S262" s="9" t="str">
        <f t="shared" si="87"/>
        <v/>
      </c>
      <c r="T262" s="16" t="str">
        <f t="shared" si="88"/>
        <v/>
      </c>
      <c r="U262" s="10" t="str">
        <f t="shared" si="80"/>
        <v/>
      </c>
      <c r="V262" s="10" t="str">
        <f>IF($T261=0,SUM(I$2:I260),IF(OR(E262="",I262="",I262="No Credits Listed"),"",IF($Q262&gt;1,"",SUMIF($P:$P,$P262,$I:$I))))</f>
        <v/>
      </c>
      <c r="W262" s="10" t="str">
        <f>IF($T261=0,SUM(J$2:J260),IF(OR(E262="",J262=""),"",IF($Q262&gt;1,"",SUMIF($P:$P,$P262,$J:$J))))</f>
        <v/>
      </c>
      <c r="X262" s="10" t="str">
        <f t="shared" si="77"/>
        <v/>
      </c>
      <c r="Y262" s="9" t="str">
        <f t="shared" si="81"/>
        <v/>
      </c>
      <c r="Z262" s="10" t="str">
        <f t="shared" si="82"/>
        <v/>
      </c>
      <c r="AA262" s="10" t="str">
        <f t="shared" si="83"/>
        <v/>
      </c>
      <c r="AB262" s="10" t="str">
        <f t="shared" si="89"/>
        <v/>
      </c>
      <c r="AC262" s="17" t="str">
        <f t="shared" si="90"/>
        <v/>
      </c>
      <c r="AD262" s="18" t="str">
        <f t="shared" si="91"/>
        <v/>
      </c>
      <c r="AE262" s="18" t="str">
        <f t="shared" si="92"/>
        <v/>
      </c>
      <c r="AF262" s="18" t="str">
        <f t="shared" si="93"/>
        <v/>
      </c>
    </row>
    <row r="263" spans="1:32" ht="15.75">
      <c r="A263" s="13"/>
      <c r="B263" s="13"/>
      <c r="C263" s="13"/>
      <c r="D263" s="4"/>
      <c r="E263" s="13"/>
      <c r="F263" s="14"/>
      <c r="G263" s="15"/>
      <c r="H263" s="9" t="str">
        <f>IF(AND(ISBLANK(D263),ISBLANK(E263),ISBLANK(F263),ISBLANK(G263)),"",_xlfn.IFS(ISBLANK(D263),"No Calendar Reported",ISBLANK(G263),"No Grade Reported",D263="quarter",VLOOKUP(G263,'Grades '!$A$3:$B$62,2,FALSE),D263="semester",VLOOKUP(G263,'Grades '!$C$3:$D$62,2,FALSE),D263="us semester percentage",VLOOKUP(G263,'Grades '!$G$3:$H$102,2,FALSE),D263="us quarter percentage",VLOOKUP(G263,'Grades '!$E$3:$F$102,2,FALSE),D263="canadian quarter percentage",VLOOKUP(G263,'Grades '!$I$3:$J$102,2,FALSE),D263="canadian semester percentage",VLOOKUP(G263,'Grades '!$K$3:$L$102,2,FALSE)))</f>
        <v/>
      </c>
      <c r="I263" s="9" t="str">
        <f t="shared" si="95"/>
        <v/>
      </c>
      <c r="J263" s="10" t="str">
        <f t="shared" si="84"/>
        <v/>
      </c>
      <c r="K263" s="11" t="str">
        <f t="shared" si="78"/>
        <v/>
      </c>
      <c r="L263" s="11" t="str">
        <f t="shared" si="94"/>
        <v/>
      </c>
      <c r="M263" s="11" t="str">
        <f>IF($T262=0,SUM(I$2:I261),"")</f>
        <v/>
      </c>
      <c r="N263" s="11" t="str">
        <f>IF($T262=0,SUM(J$2:J263),"")</f>
        <v/>
      </c>
      <c r="O263" s="18" t="str">
        <f t="shared" si="79"/>
        <v/>
      </c>
      <c r="P263" s="29" t="str">
        <f>IF(OR(ISBLANK(B263),ISBLANK(C263)),"",VLOOKUP(B263&amp;C263,'Grades '!Q$2:R$285,2,FALSE))</f>
        <v/>
      </c>
      <c r="Q263" s="9" t="str">
        <f t="shared" si="85"/>
        <v/>
      </c>
      <c r="R263" s="9" t="str">
        <f t="shared" si="86"/>
        <v/>
      </c>
      <c r="S263" s="9" t="str">
        <f t="shared" si="87"/>
        <v/>
      </c>
      <c r="T263" s="16" t="str">
        <f t="shared" si="88"/>
        <v/>
      </c>
      <c r="U263" s="10" t="str">
        <f t="shared" si="80"/>
        <v/>
      </c>
      <c r="V263" s="10" t="str">
        <f>IF($T262=0,SUM(I$2:I261),IF(OR(E263="",I263="",I263="No Credits Listed"),"",IF($Q263&gt;1,"",SUMIF($P:$P,$P263,$I:$I))))</f>
        <v/>
      </c>
      <c r="W263" s="10" t="str">
        <f>IF($T262=0,SUM(J$2:J261),IF(OR(E263="",J263=""),"",IF($Q263&gt;1,"",SUMIF($P:$P,$P263,$J:$J))))</f>
        <v/>
      </c>
      <c r="X263" s="10" t="str">
        <f t="shared" si="77"/>
        <v/>
      </c>
      <c r="Y263" s="9" t="str">
        <f t="shared" si="81"/>
        <v/>
      </c>
      <c r="Z263" s="10" t="str">
        <f t="shared" si="82"/>
        <v/>
      </c>
      <c r="AA263" s="10" t="str">
        <f t="shared" si="83"/>
        <v/>
      </c>
      <c r="AB263" s="10" t="str">
        <f t="shared" si="89"/>
        <v/>
      </c>
      <c r="AC263" s="17" t="str">
        <f t="shared" si="90"/>
        <v/>
      </c>
      <c r="AD263" s="18" t="str">
        <f t="shared" si="91"/>
        <v/>
      </c>
      <c r="AE263" s="18" t="str">
        <f t="shared" si="92"/>
        <v/>
      </c>
      <c r="AF263" s="18" t="str">
        <f t="shared" si="93"/>
        <v/>
      </c>
    </row>
    <row r="264" spans="1:32" ht="15.75">
      <c r="A264" s="13"/>
      <c r="B264" s="13"/>
      <c r="C264" s="13"/>
      <c r="D264" s="4"/>
      <c r="E264" s="13"/>
      <c r="F264" s="14"/>
      <c r="G264" s="15"/>
      <c r="H264" s="9" t="str">
        <f>IF(AND(ISBLANK(D264),ISBLANK(E264),ISBLANK(F264),ISBLANK(G264)),"",_xlfn.IFS(ISBLANK(D264),"No Calendar Reported",ISBLANK(G264),"No Grade Reported",D264="quarter",VLOOKUP(G264,'Grades '!$A$3:$B$62,2,FALSE),D264="semester",VLOOKUP(G264,'Grades '!$C$3:$D$62,2,FALSE),D264="us semester percentage",VLOOKUP(G264,'Grades '!$G$3:$H$102,2,FALSE),D264="us quarter percentage",VLOOKUP(G264,'Grades '!$E$3:$F$102,2,FALSE),D264="canadian quarter percentage",VLOOKUP(G264,'Grades '!$I$3:$J$102,2,FALSE),D264="canadian semester percentage",VLOOKUP(G264,'Grades '!$K$3:$L$102,2,FALSE)))</f>
        <v/>
      </c>
      <c r="I264" s="9" t="str">
        <f t="shared" si="95"/>
        <v/>
      </c>
      <c r="J264" s="10" t="str">
        <f t="shared" si="84"/>
        <v/>
      </c>
      <c r="K264" s="11" t="str">
        <f t="shared" si="78"/>
        <v/>
      </c>
      <c r="L264" s="11" t="str">
        <f t="shared" si="94"/>
        <v/>
      </c>
      <c r="M264" s="11" t="str">
        <f>IF($T263=0,SUM(I$2:I262),"")</f>
        <v/>
      </c>
      <c r="N264" s="11" t="str">
        <f>IF($T263=0,SUM(J$2:J264),"")</f>
        <v/>
      </c>
      <c r="O264" s="18" t="str">
        <f t="shared" si="79"/>
        <v/>
      </c>
      <c r="P264" s="29" t="str">
        <f>IF(OR(ISBLANK(B264),ISBLANK(C264)),"",VLOOKUP(B264&amp;C264,'Grades '!Q$2:R$285,2,FALSE))</f>
        <v/>
      </c>
      <c r="Q264" s="9" t="str">
        <f t="shared" si="85"/>
        <v/>
      </c>
      <c r="R264" s="9" t="str">
        <f t="shared" si="86"/>
        <v/>
      </c>
      <c r="S264" s="9" t="str">
        <f t="shared" si="87"/>
        <v/>
      </c>
      <c r="T264" s="16" t="str">
        <f t="shared" si="88"/>
        <v/>
      </c>
      <c r="U264" s="10" t="str">
        <f t="shared" si="80"/>
        <v/>
      </c>
      <c r="V264" s="10" t="str">
        <f>IF($T263=0,SUM(I$2:I262),IF(OR(E264="",I264="",I264="No Credits Listed"),"",IF($Q264&gt;1,"",SUMIF($P:$P,$P264,$I:$I))))</f>
        <v/>
      </c>
      <c r="W264" s="10" t="str">
        <f>IF($T263=0,SUM(J$2:J262),IF(OR(E264="",J264=""),"",IF($Q264&gt;1,"",SUMIF($P:$P,$P264,$J:$J))))</f>
        <v/>
      </c>
      <c r="X264" s="10" t="str">
        <f t="shared" si="77"/>
        <v/>
      </c>
      <c r="Y264" s="9" t="str">
        <f t="shared" si="81"/>
        <v/>
      </c>
      <c r="Z264" s="10" t="str">
        <f t="shared" si="82"/>
        <v/>
      </c>
      <c r="AA264" s="10" t="str">
        <f t="shared" si="83"/>
        <v/>
      </c>
      <c r="AB264" s="10" t="str">
        <f t="shared" si="89"/>
        <v/>
      </c>
      <c r="AC264" s="17" t="str">
        <f t="shared" si="90"/>
        <v/>
      </c>
      <c r="AD264" s="18" t="str">
        <f t="shared" si="91"/>
        <v/>
      </c>
      <c r="AE264" s="18" t="str">
        <f t="shared" si="92"/>
        <v/>
      </c>
      <c r="AF264" s="18" t="str">
        <f t="shared" si="93"/>
        <v/>
      </c>
    </row>
    <row r="265" spans="1:32" ht="15.75">
      <c r="A265" s="13"/>
      <c r="B265" s="13"/>
      <c r="C265" s="13"/>
      <c r="D265" s="4"/>
      <c r="E265" s="13"/>
      <c r="F265" s="14"/>
      <c r="G265" s="15"/>
      <c r="H265" s="9" t="str">
        <f>IF(AND(ISBLANK(D265),ISBLANK(E265),ISBLANK(F265),ISBLANK(G265)),"",_xlfn.IFS(ISBLANK(D265),"No Calendar Reported",ISBLANK(G265),"No Grade Reported",D265="quarter",VLOOKUP(G265,'Grades '!$A$3:$B$62,2,FALSE),D265="semester",VLOOKUP(G265,'Grades '!$C$3:$D$62,2,FALSE),D265="us semester percentage",VLOOKUP(G265,'Grades '!$G$3:$H$102,2,FALSE),D265="us quarter percentage",VLOOKUP(G265,'Grades '!$E$3:$F$102,2,FALSE),D265="canadian quarter percentage",VLOOKUP(G265,'Grades '!$I$3:$J$102,2,FALSE),D265="canadian semester percentage",VLOOKUP(G265,'Grades '!$K$3:$L$102,2,FALSE)))</f>
        <v/>
      </c>
      <c r="I265" s="9" t="str">
        <f t="shared" si="95"/>
        <v/>
      </c>
      <c r="J265" s="10" t="str">
        <f t="shared" si="84"/>
        <v/>
      </c>
      <c r="K265" s="11" t="str">
        <f t="shared" si="78"/>
        <v/>
      </c>
      <c r="L265" s="11" t="str">
        <f t="shared" si="94"/>
        <v/>
      </c>
      <c r="M265" s="11" t="str">
        <f>IF($T264=0,SUM(I$2:I263),"")</f>
        <v/>
      </c>
      <c r="N265" s="11" t="str">
        <f>IF($T264=0,SUM(J$2:J265),"")</f>
        <v/>
      </c>
      <c r="O265" s="18" t="str">
        <f t="shared" si="79"/>
        <v/>
      </c>
      <c r="P265" s="29" t="str">
        <f>IF(OR(ISBLANK(B265),ISBLANK(C265)),"",VLOOKUP(B265&amp;C265,'Grades '!Q$2:R$285,2,FALSE))</f>
        <v/>
      </c>
      <c r="Q265" s="9" t="str">
        <f t="shared" si="85"/>
        <v/>
      </c>
      <c r="R265" s="9" t="str">
        <f t="shared" si="86"/>
        <v/>
      </c>
      <c r="S265" s="9" t="str">
        <f t="shared" si="87"/>
        <v/>
      </c>
      <c r="T265" s="16" t="str">
        <f t="shared" si="88"/>
        <v/>
      </c>
      <c r="U265" s="10" t="str">
        <f t="shared" si="80"/>
        <v/>
      </c>
      <c r="V265" s="10" t="str">
        <f>IF($T264=0,SUM(I$2:I263),IF(OR(E265="",I265="",I265="No Credits Listed"),"",IF($Q265&gt;1,"",SUMIF($P:$P,$P265,$I:$I))))</f>
        <v/>
      </c>
      <c r="W265" s="10" t="str">
        <f>IF($T264=0,SUM(J$2:J263),IF(OR(E265="",J265=""),"",IF($Q265&gt;1,"",SUMIF($P:$P,$P265,$J:$J))))</f>
        <v/>
      </c>
      <c r="X265" s="10" t="str">
        <f t="shared" ref="X265:X328" si="96">IF(OR(V265="",W265=""),"",IF($T264=0,W265/V265,IF($Q265&gt;1,"",W265/V265)))</f>
        <v/>
      </c>
      <c r="Y265" s="9" t="str">
        <f t="shared" si="81"/>
        <v/>
      </c>
      <c r="Z265" s="10" t="str">
        <f t="shared" si="82"/>
        <v/>
      </c>
      <c r="AA265" s="10" t="str">
        <f t="shared" si="83"/>
        <v/>
      </c>
      <c r="AB265" s="10" t="str">
        <f t="shared" si="89"/>
        <v/>
      </c>
      <c r="AC265" s="17" t="str">
        <f t="shared" si="90"/>
        <v/>
      </c>
      <c r="AD265" s="18" t="str">
        <f t="shared" si="91"/>
        <v/>
      </c>
      <c r="AE265" s="18" t="str">
        <f t="shared" si="92"/>
        <v/>
      </c>
      <c r="AF265" s="18" t="str">
        <f t="shared" si="93"/>
        <v/>
      </c>
    </row>
    <row r="266" spans="1:32" ht="15.75">
      <c r="A266" s="13"/>
      <c r="B266" s="13"/>
      <c r="C266" s="13"/>
      <c r="D266" s="4"/>
      <c r="E266" s="13"/>
      <c r="F266" s="14"/>
      <c r="G266" s="15"/>
      <c r="H266" s="9" t="str">
        <f>IF(AND(ISBLANK(D266),ISBLANK(E266),ISBLANK(F266),ISBLANK(G266)),"",_xlfn.IFS(ISBLANK(D266),"No Calendar Reported",ISBLANK(G266),"No Grade Reported",D266="quarter",VLOOKUP(G266,'Grades '!$A$3:$B$62,2,FALSE),D266="semester",VLOOKUP(G266,'Grades '!$C$3:$D$62,2,FALSE),D266="us semester percentage",VLOOKUP(G266,'Grades '!$G$3:$H$102,2,FALSE),D266="us quarter percentage",VLOOKUP(G266,'Grades '!$E$3:$F$102,2,FALSE),D266="canadian quarter percentage",VLOOKUP(G266,'Grades '!$I$3:$J$102,2,FALSE),D266="canadian semester percentage",VLOOKUP(G266,'Grades '!$K$3:$L$102,2,FALSE)))</f>
        <v/>
      </c>
      <c r="I266" s="9" t="str">
        <f t="shared" si="95"/>
        <v/>
      </c>
      <c r="J266" s="10" t="str">
        <f t="shared" si="84"/>
        <v/>
      </c>
      <c r="K266" s="11" t="str">
        <f t="shared" si="78"/>
        <v/>
      </c>
      <c r="L266" s="11" t="str">
        <f t="shared" si="94"/>
        <v/>
      </c>
      <c r="M266" s="11" t="str">
        <f>IF($T265=0,SUM(I$2:I264),"")</f>
        <v/>
      </c>
      <c r="N266" s="11" t="str">
        <f>IF($T265=0,SUM(J$2:J266),"")</f>
        <v/>
      </c>
      <c r="O266" s="18" t="str">
        <f t="shared" si="79"/>
        <v/>
      </c>
      <c r="P266" s="29" t="str">
        <f>IF(OR(ISBLANK(B266),ISBLANK(C266)),"",VLOOKUP(B266&amp;C266,'Grades '!Q$2:R$285,2,FALSE))</f>
        <v/>
      </c>
      <c r="Q266" s="9" t="str">
        <f t="shared" si="85"/>
        <v/>
      </c>
      <c r="R266" s="9" t="str">
        <f t="shared" si="86"/>
        <v/>
      </c>
      <c r="S266" s="9" t="str">
        <f t="shared" si="87"/>
        <v/>
      </c>
      <c r="T266" s="16" t="str">
        <f t="shared" si="88"/>
        <v/>
      </c>
      <c r="U266" s="10" t="str">
        <f t="shared" si="80"/>
        <v/>
      </c>
      <c r="V266" s="10" t="str">
        <f>IF($T265=0,SUM(I$2:I264),IF(OR(E266="",I266="",I266="No Credits Listed"),"",IF($Q266&gt;1,"",SUMIF($P:$P,$P266,$I:$I))))</f>
        <v/>
      </c>
      <c r="W266" s="10" t="str">
        <f>IF($T265=0,SUM(J$2:J264),IF(OR(E266="",J266=""),"",IF($Q266&gt;1,"",SUMIF($P:$P,$P266,$J:$J))))</f>
        <v/>
      </c>
      <c r="X266" s="10" t="str">
        <f t="shared" si="96"/>
        <v/>
      </c>
      <c r="Y266" s="9" t="str">
        <f t="shared" si="81"/>
        <v/>
      </c>
      <c r="Z266" s="10" t="str">
        <f t="shared" si="82"/>
        <v/>
      </c>
      <c r="AA266" s="10" t="str">
        <f t="shared" si="83"/>
        <v/>
      </c>
      <c r="AB266" s="10" t="str">
        <f t="shared" si="89"/>
        <v/>
      </c>
      <c r="AC266" s="17" t="str">
        <f t="shared" si="90"/>
        <v/>
      </c>
      <c r="AD266" s="18" t="str">
        <f t="shared" si="91"/>
        <v/>
      </c>
      <c r="AE266" s="18" t="str">
        <f t="shared" si="92"/>
        <v/>
      </c>
      <c r="AF266" s="18" t="str">
        <f t="shared" si="93"/>
        <v/>
      </c>
    </row>
    <row r="267" spans="1:32" ht="15.75">
      <c r="A267" s="13"/>
      <c r="B267" s="13"/>
      <c r="C267" s="13"/>
      <c r="D267" s="4"/>
      <c r="E267" s="13"/>
      <c r="F267" s="14"/>
      <c r="G267" s="15"/>
      <c r="H267" s="9" t="str">
        <f>IF(AND(ISBLANK(D267),ISBLANK(E267),ISBLANK(F267),ISBLANK(G267)),"",_xlfn.IFS(ISBLANK(D267),"No Calendar Reported",ISBLANK(G267),"No Grade Reported",D267="quarter",VLOOKUP(G267,'Grades '!$A$3:$B$62,2,FALSE),D267="semester",VLOOKUP(G267,'Grades '!$C$3:$D$62,2,FALSE),D267="us semester percentage",VLOOKUP(G267,'Grades '!$G$3:$H$102,2,FALSE),D267="us quarter percentage",VLOOKUP(G267,'Grades '!$E$3:$F$102,2,FALSE),D267="canadian quarter percentage",VLOOKUP(G267,'Grades '!$I$3:$J$102,2,FALSE),D267="canadian semester percentage",VLOOKUP(G267,'Grades '!$K$3:$L$102,2,FALSE)))</f>
        <v/>
      </c>
      <c r="I267" s="9" t="str">
        <f t="shared" si="95"/>
        <v/>
      </c>
      <c r="J267" s="10" t="str">
        <f t="shared" si="84"/>
        <v/>
      </c>
      <c r="K267" s="11" t="str">
        <f t="shared" si="78"/>
        <v/>
      </c>
      <c r="L267" s="11" t="str">
        <f t="shared" si="94"/>
        <v/>
      </c>
      <c r="M267" s="11" t="str">
        <f>IF($T266=0,SUM(I$2:I265),"")</f>
        <v/>
      </c>
      <c r="N267" s="11" t="str">
        <f>IF($T266=0,SUM(J$2:J267),"")</f>
        <v/>
      </c>
      <c r="O267" s="18" t="str">
        <f t="shared" si="79"/>
        <v/>
      </c>
      <c r="P267" s="29" t="str">
        <f>IF(OR(ISBLANK(B267),ISBLANK(C267)),"",VLOOKUP(B267&amp;C267,'Grades '!Q$2:R$285,2,FALSE))</f>
        <v/>
      </c>
      <c r="Q267" s="9" t="str">
        <f t="shared" si="85"/>
        <v/>
      </c>
      <c r="R267" s="9" t="str">
        <f t="shared" si="86"/>
        <v/>
      </c>
      <c r="S267" s="9" t="str">
        <f t="shared" si="87"/>
        <v/>
      </c>
      <c r="T267" s="16" t="str">
        <f t="shared" si="88"/>
        <v/>
      </c>
      <c r="U267" s="10" t="str">
        <f t="shared" si="80"/>
        <v/>
      </c>
      <c r="V267" s="10" t="str">
        <f>IF($T266=0,SUM(I$2:I265),IF(OR(E267="",I267="",I267="No Credits Listed"),"",IF($Q267&gt;1,"",SUMIF($P:$P,$P267,$I:$I))))</f>
        <v/>
      </c>
      <c r="W267" s="10" t="str">
        <f>IF($T266=0,SUM(J$2:J265),IF(OR(E267="",J267=""),"",IF($Q267&gt;1,"",SUMIF($P:$P,$P267,$J:$J))))</f>
        <v/>
      </c>
      <c r="X267" s="10" t="str">
        <f t="shared" si="96"/>
        <v/>
      </c>
      <c r="Y267" s="9" t="str">
        <f t="shared" si="81"/>
        <v/>
      </c>
      <c r="Z267" s="10" t="str">
        <f t="shared" si="82"/>
        <v/>
      </c>
      <c r="AA267" s="10" t="str">
        <f t="shared" si="83"/>
        <v/>
      </c>
      <c r="AB267" s="10" t="str">
        <f t="shared" si="89"/>
        <v/>
      </c>
      <c r="AC267" s="17" t="str">
        <f t="shared" si="90"/>
        <v/>
      </c>
      <c r="AD267" s="18" t="str">
        <f t="shared" si="91"/>
        <v/>
      </c>
      <c r="AE267" s="18" t="str">
        <f t="shared" si="92"/>
        <v/>
      </c>
      <c r="AF267" s="18" t="str">
        <f t="shared" si="93"/>
        <v/>
      </c>
    </row>
    <row r="268" spans="1:32" ht="15.75">
      <c r="A268" s="13"/>
      <c r="B268" s="13"/>
      <c r="C268" s="13"/>
      <c r="D268" s="4"/>
      <c r="E268" s="13"/>
      <c r="F268" s="14"/>
      <c r="G268" s="15"/>
      <c r="H268" s="9" t="str">
        <f>IF(AND(ISBLANK(D268),ISBLANK(E268),ISBLANK(F268),ISBLANK(G268)),"",_xlfn.IFS(ISBLANK(D268),"No Calendar Reported",ISBLANK(G268),"No Grade Reported",D268="quarter",VLOOKUP(G268,'Grades '!$A$3:$B$62,2,FALSE),D268="semester",VLOOKUP(G268,'Grades '!$C$3:$D$62,2,FALSE),D268="us semester percentage",VLOOKUP(G268,'Grades '!$G$3:$H$102,2,FALSE),D268="us quarter percentage",VLOOKUP(G268,'Grades '!$E$3:$F$102,2,FALSE),D268="canadian quarter percentage",VLOOKUP(G268,'Grades '!$I$3:$J$102,2,FALSE),D268="canadian semester percentage",VLOOKUP(G268,'Grades '!$K$3:$L$102,2,FALSE)))</f>
        <v/>
      </c>
      <c r="I268" s="9" t="str">
        <f t="shared" si="95"/>
        <v/>
      </c>
      <c r="J268" s="10" t="str">
        <f t="shared" si="84"/>
        <v/>
      </c>
      <c r="K268" s="11" t="str">
        <f t="shared" si="78"/>
        <v/>
      </c>
      <c r="L268" s="11" t="str">
        <f t="shared" si="94"/>
        <v/>
      </c>
      <c r="M268" s="11" t="str">
        <f>IF($T267=0,SUM(I$2:I266),"")</f>
        <v/>
      </c>
      <c r="N268" s="11" t="str">
        <f>IF($T267=0,SUM(J$2:J268),"")</f>
        <v/>
      </c>
      <c r="O268" s="18" t="str">
        <f t="shared" si="79"/>
        <v/>
      </c>
      <c r="P268" s="29" t="str">
        <f>IF(OR(ISBLANK(B268),ISBLANK(C268)),"",VLOOKUP(B268&amp;C268,'Grades '!Q$2:R$285,2,FALSE))</f>
        <v/>
      </c>
      <c r="Q268" s="9" t="str">
        <f t="shared" si="85"/>
        <v/>
      </c>
      <c r="R268" s="9" t="str">
        <f t="shared" si="86"/>
        <v/>
      </c>
      <c r="S268" s="9" t="str">
        <f t="shared" si="87"/>
        <v/>
      </c>
      <c r="T268" s="16" t="str">
        <f t="shared" si="88"/>
        <v/>
      </c>
      <c r="U268" s="10" t="str">
        <f t="shared" si="80"/>
        <v/>
      </c>
      <c r="V268" s="10" t="str">
        <f>IF($T267=0,SUM(I$2:I266),IF(OR(E268="",I268="",I268="No Credits Listed"),"",IF($Q268&gt;1,"",SUMIF($P:$P,$P268,$I:$I))))</f>
        <v/>
      </c>
      <c r="W268" s="10" t="str">
        <f>IF($T267=0,SUM(J$2:J266),IF(OR(E268="",J268=""),"",IF($Q268&gt;1,"",SUMIF($P:$P,$P268,$J:$J))))</f>
        <v/>
      </c>
      <c r="X268" s="10" t="str">
        <f t="shared" si="96"/>
        <v/>
      </c>
      <c r="Y268" s="9" t="str">
        <f t="shared" si="81"/>
        <v/>
      </c>
      <c r="Z268" s="10" t="str">
        <f t="shared" si="82"/>
        <v/>
      </c>
      <c r="AA268" s="10" t="str">
        <f t="shared" si="83"/>
        <v/>
      </c>
      <c r="AB268" s="10" t="str">
        <f t="shared" si="89"/>
        <v/>
      </c>
      <c r="AC268" s="17" t="str">
        <f t="shared" si="90"/>
        <v/>
      </c>
      <c r="AD268" s="18" t="str">
        <f t="shared" si="91"/>
        <v/>
      </c>
      <c r="AE268" s="18" t="str">
        <f t="shared" si="92"/>
        <v/>
      </c>
      <c r="AF268" s="18" t="str">
        <f t="shared" si="93"/>
        <v/>
      </c>
    </row>
    <row r="269" spans="1:32" ht="15.75">
      <c r="A269" s="13"/>
      <c r="B269" s="13"/>
      <c r="C269" s="13"/>
      <c r="D269" s="4"/>
      <c r="E269" s="13"/>
      <c r="F269" s="14"/>
      <c r="G269" s="15"/>
      <c r="H269" s="9" t="str">
        <f>IF(AND(ISBLANK(D269),ISBLANK(E269),ISBLANK(F269),ISBLANK(G269)),"",_xlfn.IFS(ISBLANK(D269),"No Calendar Reported",ISBLANK(G269),"No Grade Reported",D269="quarter",VLOOKUP(G269,'Grades '!$A$3:$B$62,2,FALSE),D269="semester",VLOOKUP(G269,'Grades '!$C$3:$D$62,2,FALSE),D269="us semester percentage",VLOOKUP(G269,'Grades '!$G$3:$H$102,2,FALSE),D269="us quarter percentage",VLOOKUP(G269,'Grades '!$E$3:$F$102,2,FALSE),D269="canadian quarter percentage",VLOOKUP(G269,'Grades '!$I$3:$J$102,2,FALSE),D269="canadian semester percentage",VLOOKUP(G269,'Grades '!$K$3:$L$102,2,FALSE)))</f>
        <v/>
      </c>
      <c r="I269" s="9" t="str">
        <f t="shared" si="95"/>
        <v/>
      </c>
      <c r="J269" s="10" t="str">
        <f t="shared" si="84"/>
        <v/>
      </c>
      <c r="K269" s="11" t="str">
        <f t="shared" si="78"/>
        <v/>
      </c>
      <c r="L269" s="11" t="str">
        <f t="shared" si="94"/>
        <v/>
      </c>
      <c r="M269" s="11" t="str">
        <f>IF($T268=0,SUM(I$2:I267),"")</f>
        <v/>
      </c>
      <c r="N269" s="11" t="str">
        <f>IF($T268=0,SUM(J$2:J269),"")</f>
        <v/>
      </c>
      <c r="O269" s="18" t="str">
        <f t="shared" si="79"/>
        <v/>
      </c>
      <c r="P269" s="29" t="str">
        <f>IF(OR(ISBLANK(B269),ISBLANK(C269)),"",VLOOKUP(B269&amp;C269,'Grades '!Q$2:R$285,2,FALSE))</f>
        <v/>
      </c>
      <c r="Q269" s="9" t="str">
        <f t="shared" si="85"/>
        <v/>
      </c>
      <c r="R269" s="9" t="str">
        <f t="shared" si="86"/>
        <v/>
      </c>
      <c r="S269" s="9" t="str">
        <f t="shared" si="87"/>
        <v/>
      </c>
      <c r="T269" s="16" t="str">
        <f t="shared" si="88"/>
        <v/>
      </c>
      <c r="U269" s="10" t="str">
        <f t="shared" si="80"/>
        <v/>
      </c>
      <c r="V269" s="10" t="str">
        <f>IF($T268=0,SUM(I$2:I267),IF(OR(E269="",I269="",I269="No Credits Listed"),"",IF($Q269&gt;1,"",SUMIF($P:$P,$P269,$I:$I))))</f>
        <v/>
      </c>
      <c r="W269" s="10" t="str">
        <f>IF($T268=0,SUM(J$2:J267),IF(OR(E269="",J269=""),"",IF($Q269&gt;1,"",SUMIF($P:$P,$P269,$J:$J))))</f>
        <v/>
      </c>
      <c r="X269" s="10" t="str">
        <f t="shared" si="96"/>
        <v/>
      </c>
      <c r="Y269" s="9" t="str">
        <f t="shared" si="81"/>
        <v/>
      </c>
      <c r="Z269" s="10" t="str">
        <f t="shared" si="82"/>
        <v/>
      </c>
      <c r="AA269" s="10" t="str">
        <f t="shared" si="83"/>
        <v/>
      </c>
      <c r="AB269" s="10" t="str">
        <f t="shared" si="89"/>
        <v/>
      </c>
      <c r="AC269" s="17" t="str">
        <f t="shared" si="90"/>
        <v/>
      </c>
      <c r="AD269" s="18" t="str">
        <f t="shared" si="91"/>
        <v/>
      </c>
      <c r="AE269" s="18" t="str">
        <f t="shared" si="92"/>
        <v/>
      </c>
      <c r="AF269" s="18" t="str">
        <f t="shared" si="93"/>
        <v/>
      </c>
    </row>
    <row r="270" spans="1:32" ht="15.75">
      <c r="A270" s="13"/>
      <c r="B270" s="13"/>
      <c r="C270" s="13"/>
      <c r="D270" s="4"/>
      <c r="E270" s="13"/>
      <c r="F270" s="14"/>
      <c r="G270" s="15"/>
      <c r="H270" s="9" t="str">
        <f>IF(AND(ISBLANK(D270),ISBLANK(E270),ISBLANK(F270),ISBLANK(G270)),"",_xlfn.IFS(ISBLANK(D270),"No Calendar Reported",ISBLANK(G270),"No Grade Reported",D270="quarter",VLOOKUP(G270,'Grades '!$A$3:$B$62,2,FALSE),D270="semester",VLOOKUP(G270,'Grades '!$C$3:$D$62,2,FALSE),D270="us semester percentage",VLOOKUP(G270,'Grades '!$G$3:$H$102,2,FALSE),D270="us quarter percentage",VLOOKUP(G270,'Grades '!$E$3:$F$102,2,FALSE),D270="canadian quarter percentage",VLOOKUP(G270,'Grades '!$I$3:$J$102,2,FALSE),D270="canadian semester percentage",VLOOKUP(G270,'Grades '!$K$3:$L$102,2,FALSE)))</f>
        <v/>
      </c>
      <c r="I270" s="9" t="str">
        <f t="shared" si="95"/>
        <v/>
      </c>
      <c r="J270" s="10" t="str">
        <f t="shared" si="84"/>
        <v/>
      </c>
      <c r="K270" s="11" t="str">
        <f t="shared" ref="K270:K333" si="97">IFERROR(IF(OR(ISBLANK(D270),ISBLANK(F270),ISBLANK(G270)),"",IF(E270="","No Course Title Reported",J270/I270)),"")</f>
        <v/>
      </c>
      <c r="L270" s="11" t="str">
        <f t="shared" si="94"/>
        <v/>
      </c>
      <c r="M270" s="11" t="str">
        <f>IF($T269=0,SUM(I$2:I268),"")</f>
        <v/>
      </c>
      <c r="N270" s="11" t="str">
        <f>IF($T269=0,SUM(J$2:J270),"")</f>
        <v/>
      </c>
      <c r="O270" s="18" t="str">
        <f t="shared" si="79"/>
        <v/>
      </c>
      <c r="P270" s="29" t="str">
        <f>IF(OR(ISBLANK(B270),ISBLANK(C270)),"",VLOOKUP(B270&amp;C270,'Grades '!Q$2:R$285,2,FALSE))</f>
        <v/>
      </c>
      <c r="Q270" s="9" t="str">
        <f t="shared" si="85"/>
        <v/>
      </c>
      <c r="R270" s="9" t="str">
        <f t="shared" si="86"/>
        <v/>
      </c>
      <c r="S270" s="9" t="str">
        <f t="shared" si="87"/>
        <v/>
      </c>
      <c r="T270" s="16" t="str">
        <f t="shared" si="88"/>
        <v/>
      </c>
      <c r="U270" s="10" t="str">
        <f t="shared" si="80"/>
        <v/>
      </c>
      <c r="V270" s="10" t="str">
        <f>IF($T269=0,SUM(I$2:I268),IF(OR(E270="",I270="",I270="No Credits Listed"),"",IF($Q270&gt;1,"",SUMIF($P:$P,$P270,$I:$I))))</f>
        <v/>
      </c>
      <c r="W270" s="10" t="str">
        <f>IF($T269=0,SUM(J$2:J268),IF(OR(E270="",J270=""),"",IF($Q270&gt;1,"",SUMIF($P:$P,$P270,$J:$J))))</f>
        <v/>
      </c>
      <c r="X270" s="10" t="str">
        <f t="shared" si="96"/>
        <v/>
      </c>
      <c r="Y270" s="9" t="str">
        <f t="shared" si="81"/>
        <v/>
      </c>
      <c r="Z270" s="10" t="str">
        <f t="shared" si="82"/>
        <v/>
      </c>
      <c r="AA270" s="10" t="str">
        <f t="shared" si="83"/>
        <v/>
      </c>
      <c r="AB270" s="10" t="str">
        <f t="shared" si="89"/>
        <v/>
      </c>
      <c r="AC270" s="17" t="str">
        <f t="shared" si="90"/>
        <v/>
      </c>
      <c r="AD270" s="18" t="str">
        <f t="shared" si="91"/>
        <v/>
      </c>
      <c r="AE270" s="18" t="str">
        <f t="shared" si="92"/>
        <v/>
      </c>
      <c r="AF270" s="18" t="str">
        <f t="shared" si="93"/>
        <v/>
      </c>
    </row>
    <row r="271" spans="1:32" ht="15.75">
      <c r="A271" s="13"/>
      <c r="B271" s="13"/>
      <c r="C271" s="13"/>
      <c r="D271" s="4"/>
      <c r="E271" s="13"/>
      <c r="F271" s="14"/>
      <c r="G271" s="15"/>
      <c r="H271" s="9" t="str">
        <f>IF(AND(ISBLANK(D271),ISBLANK(E271),ISBLANK(F271),ISBLANK(G271)),"",_xlfn.IFS(ISBLANK(D271),"No Calendar Reported",ISBLANK(G271),"No Grade Reported",D271="quarter",VLOOKUP(G271,'Grades '!$A$3:$B$62,2,FALSE),D271="semester",VLOOKUP(G271,'Grades '!$C$3:$D$62,2,FALSE),D271="us semester percentage",VLOOKUP(G271,'Grades '!$G$3:$H$102,2,FALSE),D271="us quarter percentage",VLOOKUP(G271,'Grades '!$E$3:$F$102,2,FALSE),D271="canadian quarter percentage",VLOOKUP(G271,'Grades '!$I$3:$J$102,2,FALSE),D271="canadian semester percentage",VLOOKUP(G271,'Grades '!$K$3:$L$102,2,FALSE)))</f>
        <v/>
      </c>
      <c r="I271" s="9" t="str">
        <f t="shared" si="95"/>
        <v/>
      </c>
      <c r="J271" s="10" t="str">
        <f t="shared" si="84"/>
        <v/>
      </c>
      <c r="K271" s="11" t="str">
        <f t="shared" si="97"/>
        <v/>
      </c>
      <c r="L271" s="11" t="str">
        <f t="shared" si="94"/>
        <v/>
      </c>
      <c r="M271" s="11" t="str">
        <f>IF($T270=0,SUM(I$2:I269),"")</f>
        <v/>
      </c>
      <c r="N271" s="11" t="str">
        <f>IF($T270=0,SUM(J$2:J271),"")</f>
        <v/>
      </c>
      <c r="O271" s="18" t="str">
        <f t="shared" si="79"/>
        <v/>
      </c>
      <c r="P271" s="29" t="str">
        <f>IF(OR(ISBLANK(B271),ISBLANK(C271)),"",VLOOKUP(B271&amp;C271,'Grades '!Q$2:R$285,2,FALSE))</f>
        <v/>
      </c>
      <c r="Q271" s="9" t="str">
        <f t="shared" si="85"/>
        <v/>
      </c>
      <c r="R271" s="9" t="str">
        <f t="shared" si="86"/>
        <v/>
      </c>
      <c r="S271" s="9" t="str">
        <f t="shared" si="87"/>
        <v/>
      </c>
      <c r="T271" s="16" t="str">
        <f t="shared" si="88"/>
        <v/>
      </c>
      <c r="U271" s="10" t="str">
        <f t="shared" si="80"/>
        <v/>
      </c>
      <c r="V271" s="10" t="str">
        <f>IF($T270=0,SUM(I$2:I269),IF(OR(E271="",I271="",I271="No Credits Listed"),"",IF($Q271&gt;1,"",SUMIF($P:$P,$P271,$I:$I))))</f>
        <v/>
      </c>
      <c r="W271" s="10" t="str">
        <f>IF($T270=0,SUM(J$2:J269),IF(OR(E271="",J271=""),"",IF($Q271&gt;1,"",SUMIF($P:$P,$P271,$J:$J))))</f>
        <v/>
      </c>
      <c r="X271" s="10" t="str">
        <f t="shared" si="96"/>
        <v/>
      </c>
      <c r="Y271" s="9" t="str">
        <f t="shared" si="81"/>
        <v/>
      </c>
      <c r="Z271" s="10" t="str">
        <f t="shared" si="82"/>
        <v/>
      </c>
      <c r="AA271" s="10" t="str">
        <f t="shared" si="83"/>
        <v/>
      </c>
      <c r="AB271" s="10" t="str">
        <f t="shared" si="89"/>
        <v/>
      </c>
      <c r="AC271" s="17" t="str">
        <f t="shared" si="90"/>
        <v/>
      </c>
      <c r="AD271" s="18" t="str">
        <f t="shared" si="91"/>
        <v/>
      </c>
      <c r="AE271" s="18" t="str">
        <f t="shared" si="92"/>
        <v/>
      </c>
      <c r="AF271" s="18" t="str">
        <f t="shared" si="93"/>
        <v/>
      </c>
    </row>
    <row r="272" spans="1:32" ht="15.75">
      <c r="A272" s="13"/>
      <c r="B272" s="13"/>
      <c r="C272" s="13"/>
      <c r="D272" s="4"/>
      <c r="E272" s="13"/>
      <c r="F272" s="14"/>
      <c r="G272" s="15"/>
      <c r="H272" s="9" t="str">
        <f>IF(AND(ISBLANK(D272),ISBLANK(E272),ISBLANK(F272),ISBLANK(G272)),"",_xlfn.IFS(ISBLANK(D272),"No Calendar Reported",ISBLANK(G272),"No Grade Reported",D272="quarter",VLOOKUP(G272,'Grades '!$A$3:$B$62,2,FALSE),D272="semester",VLOOKUP(G272,'Grades '!$C$3:$D$62,2,FALSE),D272="us semester percentage",VLOOKUP(G272,'Grades '!$G$3:$H$102,2,FALSE),D272="us quarter percentage",VLOOKUP(G272,'Grades '!$E$3:$F$102,2,FALSE),D272="canadian quarter percentage",VLOOKUP(G272,'Grades '!$I$3:$J$102,2,FALSE),D272="canadian semester percentage",VLOOKUP(G272,'Grades '!$K$3:$L$102,2,FALSE)))</f>
        <v/>
      </c>
      <c r="I272" s="9" t="str">
        <f t="shared" si="95"/>
        <v/>
      </c>
      <c r="J272" s="10" t="str">
        <f t="shared" si="84"/>
        <v/>
      </c>
      <c r="K272" s="11" t="str">
        <f t="shared" si="97"/>
        <v/>
      </c>
      <c r="L272" s="11" t="str">
        <f t="shared" si="94"/>
        <v/>
      </c>
      <c r="M272" s="11" t="str">
        <f>IF($T271=0,SUM(I$2:I270),"")</f>
        <v/>
      </c>
      <c r="N272" s="11" t="str">
        <f>IF($T271=0,SUM(J$2:J272),"")</f>
        <v/>
      </c>
      <c r="O272" s="18" t="str">
        <f t="shared" si="79"/>
        <v/>
      </c>
      <c r="P272" s="29" t="str">
        <f>IF(OR(ISBLANK(B272),ISBLANK(C272)),"",VLOOKUP(B272&amp;C272,'Grades '!Q$2:R$285,2,FALSE))</f>
        <v/>
      </c>
      <c r="Q272" s="9" t="str">
        <f t="shared" si="85"/>
        <v/>
      </c>
      <c r="R272" s="9" t="str">
        <f t="shared" si="86"/>
        <v/>
      </c>
      <c r="S272" s="9" t="str">
        <f t="shared" si="87"/>
        <v/>
      </c>
      <c r="T272" s="16" t="str">
        <f t="shared" si="88"/>
        <v/>
      </c>
      <c r="U272" s="10" t="str">
        <f t="shared" si="80"/>
        <v/>
      </c>
      <c r="V272" s="10" t="str">
        <f>IF($T271=0,SUM(I$2:I270),IF(OR(E272="",I272="",I272="No Credits Listed"),"",IF($Q272&gt;1,"",SUMIF($P:$P,$P272,$I:$I))))</f>
        <v/>
      </c>
      <c r="W272" s="10" t="str">
        <f>IF($T271=0,SUM(J$2:J270),IF(OR(E272="",J272=""),"",IF($Q272&gt;1,"",SUMIF($P:$P,$P272,$J:$J))))</f>
        <v/>
      </c>
      <c r="X272" s="10" t="str">
        <f t="shared" si="96"/>
        <v/>
      </c>
      <c r="Y272" s="9" t="str">
        <f t="shared" si="81"/>
        <v/>
      </c>
      <c r="Z272" s="10" t="str">
        <f t="shared" si="82"/>
        <v/>
      </c>
      <c r="AA272" s="10" t="str">
        <f t="shared" si="83"/>
        <v/>
      </c>
      <c r="AB272" s="10" t="str">
        <f t="shared" si="89"/>
        <v/>
      </c>
      <c r="AC272" s="17" t="str">
        <f t="shared" si="90"/>
        <v/>
      </c>
      <c r="AD272" s="18" t="str">
        <f t="shared" si="91"/>
        <v/>
      </c>
      <c r="AE272" s="18" t="str">
        <f t="shared" si="92"/>
        <v/>
      </c>
      <c r="AF272" s="18" t="str">
        <f t="shared" si="93"/>
        <v/>
      </c>
    </row>
    <row r="273" spans="1:32" ht="15.75">
      <c r="A273" s="13"/>
      <c r="B273" s="13"/>
      <c r="C273" s="13"/>
      <c r="D273" s="4"/>
      <c r="E273" s="13"/>
      <c r="F273" s="14"/>
      <c r="G273" s="15"/>
      <c r="H273" s="9" t="str">
        <f>IF(AND(ISBLANK(D273),ISBLANK(E273),ISBLANK(F273),ISBLANK(G273)),"",_xlfn.IFS(ISBLANK(D273),"No Calendar Reported",ISBLANK(G273),"No Grade Reported",D273="quarter",VLOOKUP(G273,'Grades '!$A$3:$B$62,2,FALSE),D273="semester",VLOOKUP(G273,'Grades '!$C$3:$D$62,2,FALSE),D273="us semester percentage",VLOOKUP(G273,'Grades '!$G$3:$H$102,2,FALSE),D273="us quarter percentage",VLOOKUP(G273,'Grades '!$E$3:$F$102,2,FALSE),D273="canadian quarter percentage",VLOOKUP(G273,'Grades '!$I$3:$J$102,2,FALSE),D273="canadian semester percentage",VLOOKUP(G273,'Grades '!$K$3:$L$102,2,FALSE)))</f>
        <v/>
      </c>
      <c r="I273" s="9" t="str">
        <f t="shared" si="95"/>
        <v/>
      </c>
      <c r="J273" s="10" t="str">
        <f t="shared" si="84"/>
        <v/>
      </c>
      <c r="K273" s="11" t="str">
        <f t="shared" si="97"/>
        <v/>
      </c>
      <c r="L273" s="11" t="str">
        <f t="shared" si="94"/>
        <v/>
      </c>
      <c r="M273" s="11" t="str">
        <f>IF($T272=0,SUM(I$2:I271),"")</f>
        <v/>
      </c>
      <c r="N273" s="11" t="str">
        <f>IF($T272=0,SUM(J$2:J273),"")</f>
        <v/>
      </c>
      <c r="O273" s="18" t="str">
        <f t="shared" si="79"/>
        <v/>
      </c>
      <c r="P273" s="29" t="str">
        <f>IF(OR(ISBLANK(B273),ISBLANK(C273)),"",VLOOKUP(B273&amp;C273,'Grades '!Q$2:R$285,2,FALSE))</f>
        <v/>
      </c>
      <c r="Q273" s="9" t="str">
        <f t="shared" si="85"/>
        <v/>
      </c>
      <c r="R273" s="9" t="str">
        <f t="shared" si="86"/>
        <v/>
      </c>
      <c r="S273" s="9" t="str">
        <f t="shared" si="87"/>
        <v/>
      </c>
      <c r="T273" s="16" t="str">
        <f t="shared" si="88"/>
        <v/>
      </c>
      <c r="U273" s="10" t="str">
        <f t="shared" si="80"/>
        <v/>
      </c>
      <c r="V273" s="10" t="str">
        <f>IF($T272=0,SUM(I$2:I271),IF(OR(E273="",I273="",I273="No Credits Listed"),"",IF($Q273&gt;1,"",SUMIF($P:$P,$P273,$I:$I))))</f>
        <v/>
      </c>
      <c r="W273" s="10" t="str">
        <f>IF($T272=0,SUM(J$2:J271),IF(OR(E273="",J273=""),"",IF($Q273&gt;1,"",SUMIF($P:$P,$P273,$J:$J))))</f>
        <v/>
      </c>
      <c r="X273" s="10" t="str">
        <f t="shared" si="96"/>
        <v/>
      </c>
      <c r="Y273" s="9" t="str">
        <f t="shared" si="81"/>
        <v/>
      </c>
      <c r="Z273" s="10" t="str">
        <f t="shared" si="82"/>
        <v/>
      </c>
      <c r="AA273" s="10" t="str">
        <f t="shared" si="83"/>
        <v/>
      </c>
      <c r="AB273" s="10" t="str">
        <f t="shared" si="89"/>
        <v/>
      </c>
      <c r="AC273" s="17" t="str">
        <f t="shared" si="90"/>
        <v/>
      </c>
      <c r="AD273" s="18" t="str">
        <f t="shared" si="91"/>
        <v/>
      </c>
      <c r="AE273" s="18" t="str">
        <f t="shared" si="92"/>
        <v/>
      </c>
      <c r="AF273" s="18" t="str">
        <f t="shared" si="93"/>
        <v/>
      </c>
    </row>
    <row r="274" spans="1:32" ht="15.75">
      <c r="A274" s="13"/>
      <c r="B274" s="13"/>
      <c r="C274" s="13"/>
      <c r="D274" s="4"/>
      <c r="E274" s="13"/>
      <c r="F274" s="14"/>
      <c r="G274" s="15"/>
      <c r="H274" s="9" t="str">
        <f>IF(AND(ISBLANK(D274),ISBLANK(E274),ISBLANK(F274),ISBLANK(G274)),"",_xlfn.IFS(ISBLANK(D274),"No Calendar Reported",ISBLANK(G274),"No Grade Reported",D274="quarter",VLOOKUP(G274,'Grades '!$A$3:$B$62,2,FALSE),D274="semester",VLOOKUP(G274,'Grades '!$C$3:$D$62,2,FALSE),D274="us semester percentage",VLOOKUP(G274,'Grades '!$G$3:$H$102,2,FALSE),D274="us quarter percentage",VLOOKUP(G274,'Grades '!$E$3:$F$102,2,FALSE),D274="canadian quarter percentage",VLOOKUP(G274,'Grades '!$I$3:$J$102,2,FALSE),D274="canadian semester percentage",VLOOKUP(G274,'Grades '!$K$3:$L$102,2,FALSE)))</f>
        <v/>
      </c>
      <c r="I274" s="9" t="str">
        <f t="shared" si="95"/>
        <v/>
      </c>
      <c r="J274" s="10" t="str">
        <f t="shared" si="84"/>
        <v/>
      </c>
      <c r="K274" s="11" t="str">
        <f t="shared" si="97"/>
        <v/>
      </c>
      <c r="L274" s="11" t="str">
        <f t="shared" si="94"/>
        <v/>
      </c>
      <c r="M274" s="11" t="str">
        <f>IF($T273=0,SUM(I$2:I272),"")</f>
        <v/>
      </c>
      <c r="N274" s="11" t="str">
        <f>IF($T273=0,SUM(J$2:J274),"")</f>
        <v/>
      </c>
      <c r="O274" s="18" t="str">
        <f t="shared" si="79"/>
        <v/>
      </c>
      <c r="P274" s="29" t="str">
        <f>IF(OR(ISBLANK(B274),ISBLANK(C274)),"",VLOOKUP(B274&amp;C274,'Grades '!Q$2:R$285,2,FALSE))</f>
        <v/>
      </c>
      <c r="Q274" s="9" t="str">
        <f t="shared" si="85"/>
        <v/>
      </c>
      <c r="R274" s="9" t="str">
        <f t="shared" si="86"/>
        <v/>
      </c>
      <c r="S274" s="9" t="str">
        <f t="shared" si="87"/>
        <v/>
      </c>
      <c r="T274" s="16" t="str">
        <f t="shared" si="88"/>
        <v/>
      </c>
      <c r="U274" s="10" t="str">
        <f t="shared" si="80"/>
        <v/>
      </c>
      <c r="V274" s="10" t="str">
        <f>IF($T273=0,SUM(I$2:I272),IF(OR(E274="",I274="",I274="No Credits Listed"),"",IF($Q274&gt;1,"",SUMIF($P:$P,$P274,$I:$I))))</f>
        <v/>
      </c>
      <c r="W274" s="10" t="str">
        <f>IF($T273=0,SUM(J$2:J272),IF(OR(E274="",J274=""),"",IF($Q274&gt;1,"",SUMIF($P:$P,$P274,$J:$J))))</f>
        <v/>
      </c>
      <c r="X274" s="10" t="str">
        <f t="shared" si="96"/>
        <v/>
      </c>
      <c r="Y274" s="9" t="str">
        <f t="shared" si="81"/>
        <v/>
      </c>
      <c r="Z274" s="10" t="str">
        <f t="shared" si="82"/>
        <v/>
      </c>
      <c r="AA274" s="10" t="str">
        <f t="shared" si="83"/>
        <v/>
      </c>
      <c r="AB274" s="10" t="str">
        <f t="shared" si="89"/>
        <v/>
      </c>
      <c r="AC274" s="17" t="str">
        <f t="shared" si="90"/>
        <v/>
      </c>
      <c r="AD274" s="18" t="str">
        <f t="shared" si="91"/>
        <v/>
      </c>
      <c r="AE274" s="18" t="str">
        <f t="shared" si="92"/>
        <v/>
      </c>
      <c r="AF274" s="18" t="str">
        <f t="shared" si="93"/>
        <v/>
      </c>
    </row>
    <row r="275" spans="1:32" ht="15.75">
      <c r="A275" s="13"/>
      <c r="B275" s="13"/>
      <c r="C275" s="13"/>
      <c r="D275" s="4"/>
      <c r="E275" s="13"/>
      <c r="F275" s="14"/>
      <c r="G275" s="15"/>
      <c r="H275" s="9" t="str">
        <f>IF(AND(ISBLANK(D275),ISBLANK(E275),ISBLANK(F275),ISBLANK(G275)),"",_xlfn.IFS(ISBLANK(D275),"No Calendar Reported",ISBLANK(G275),"No Grade Reported",D275="quarter",VLOOKUP(G275,'Grades '!$A$3:$B$62,2,FALSE),D275="semester",VLOOKUP(G275,'Grades '!$C$3:$D$62,2,FALSE),D275="us semester percentage",VLOOKUP(G275,'Grades '!$G$3:$H$102,2,FALSE),D275="us quarter percentage",VLOOKUP(G275,'Grades '!$E$3:$F$102,2,FALSE),D275="canadian quarter percentage",VLOOKUP(G275,'Grades '!$I$3:$J$102,2,FALSE),D275="canadian semester percentage",VLOOKUP(G275,'Grades '!$K$3:$L$102,2,FALSE)))</f>
        <v/>
      </c>
      <c r="I275" s="9" t="str">
        <f t="shared" si="95"/>
        <v/>
      </c>
      <c r="J275" s="10" t="str">
        <f t="shared" si="84"/>
        <v/>
      </c>
      <c r="K275" s="11" t="str">
        <f t="shared" si="97"/>
        <v/>
      </c>
      <c r="L275" s="11" t="str">
        <f t="shared" si="94"/>
        <v/>
      </c>
      <c r="M275" s="11" t="str">
        <f>IF($T274=0,SUM(I$2:I273),"")</f>
        <v/>
      </c>
      <c r="N275" s="11" t="str">
        <f>IF($T274=0,SUM(J$2:J275),"")</f>
        <v/>
      </c>
      <c r="O275" s="18" t="str">
        <f t="shared" si="79"/>
        <v/>
      </c>
      <c r="P275" s="29" t="str">
        <f>IF(OR(ISBLANK(B275),ISBLANK(C275)),"",VLOOKUP(B275&amp;C275,'Grades '!Q$2:R$285,2,FALSE))</f>
        <v/>
      </c>
      <c r="Q275" s="9" t="str">
        <f t="shared" si="85"/>
        <v/>
      </c>
      <c r="R275" s="9" t="str">
        <f t="shared" si="86"/>
        <v/>
      </c>
      <c r="S275" s="9" t="str">
        <f t="shared" si="87"/>
        <v/>
      </c>
      <c r="T275" s="16" t="str">
        <f t="shared" si="88"/>
        <v/>
      </c>
      <c r="U275" s="10" t="str">
        <f t="shared" si="80"/>
        <v/>
      </c>
      <c r="V275" s="10" t="str">
        <f>IF($T274=0,SUM(I$2:I273),IF(OR(E275="",I275="",I275="No Credits Listed"),"",IF($Q275&gt;1,"",SUMIF($P:$P,$P275,$I:$I))))</f>
        <v/>
      </c>
      <c r="W275" s="10" t="str">
        <f>IF($T274=0,SUM(J$2:J273),IF(OR(E275="",J275=""),"",IF($Q275&gt;1,"",SUMIF($P:$P,$P275,$J:$J))))</f>
        <v/>
      </c>
      <c r="X275" s="10" t="str">
        <f t="shared" si="96"/>
        <v/>
      </c>
      <c r="Y275" s="9" t="str">
        <f t="shared" si="81"/>
        <v/>
      </c>
      <c r="Z275" s="10" t="str">
        <f t="shared" si="82"/>
        <v/>
      </c>
      <c r="AA275" s="10" t="str">
        <f t="shared" si="83"/>
        <v/>
      </c>
      <c r="AB275" s="10" t="str">
        <f t="shared" si="89"/>
        <v/>
      </c>
      <c r="AC275" s="17" t="str">
        <f t="shared" si="90"/>
        <v/>
      </c>
      <c r="AD275" s="18" t="str">
        <f t="shared" si="91"/>
        <v/>
      </c>
      <c r="AE275" s="18" t="str">
        <f t="shared" si="92"/>
        <v/>
      </c>
      <c r="AF275" s="18" t="str">
        <f t="shared" si="93"/>
        <v/>
      </c>
    </row>
    <row r="276" spans="1:32" ht="15.75">
      <c r="A276" s="13"/>
      <c r="B276" s="13"/>
      <c r="C276" s="13"/>
      <c r="D276" s="4"/>
      <c r="E276" s="13"/>
      <c r="F276" s="14"/>
      <c r="G276" s="15"/>
      <c r="H276" s="9" t="str">
        <f>IF(AND(ISBLANK(D276),ISBLANK(E276),ISBLANK(F276),ISBLANK(G276)),"",_xlfn.IFS(ISBLANK(D276),"No Calendar Reported",ISBLANK(G276),"No Grade Reported",D276="quarter",VLOOKUP(G276,'Grades '!$A$3:$B$62,2,FALSE),D276="semester",VLOOKUP(G276,'Grades '!$C$3:$D$62,2,FALSE),D276="us semester percentage",VLOOKUP(G276,'Grades '!$G$3:$H$102,2,FALSE),D276="us quarter percentage",VLOOKUP(G276,'Grades '!$E$3:$F$102,2,FALSE),D276="canadian quarter percentage",VLOOKUP(G276,'Grades '!$I$3:$J$102,2,FALSE),D276="canadian semester percentage",VLOOKUP(G276,'Grades '!$K$3:$L$102,2,FALSE)))</f>
        <v/>
      </c>
      <c r="I276" s="9" t="str">
        <f t="shared" si="95"/>
        <v/>
      </c>
      <c r="J276" s="10" t="str">
        <f t="shared" si="84"/>
        <v/>
      </c>
      <c r="K276" s="11" t="str">
        <f t="shared" si="97"/>
        <v/>
      </c>
      <c r="L276" s="11" t="str">
        <f t="shared" si="94"/>
        <v/>
      </c>
      <c r="M276" s="11" t="str">
        <f>IF($T275=0,SUM(I$2:I274),"")</f>
        <v/>
      </c>
      <c r="N276" s="11" t="str">
        <f>IF($T275=0,SUM(J$2:J276),"")</f>
        <v/>
      </c>
      <c r="O276" s="18" t="str">
        <f t="shared" si="79"/>
        <v/>
      </c>
      <c r="P276" s="29" t="str">
        <f>IF(OR(ISBLANK(B276),ISBLANK(C276)),"",VLOOKUP(B276&amp;C276,'Grades '!Q$2:R$285,2,FALSE))</f>
        <v/>
      </c>
      <c r="Q276" s="9" t="str">
        <f t="shared" si="85"/>
        <v/>
      </c>
      <c r="R276" s="9" t="str">
        <f t="shared" si="86"/>
        <v/>
      </c>
      <c r="S276" s="9" t="str">
        <f t="shared" si="87"/>
        <v/>
      </c>
      <c r="T276" s="16" t="str">
        <f t="shared" si="88"/>
        <v/>
      </c>
      <c r="U276" s="10" t="str">
        <f t="shared" si="80"/>
        <v/>
      </c>
      <c r="V276" s="10" t="str">
        <f>IF($T275=0,SUM(I$2:I274),IF(OR(E276="",I276="",I276="No Credits Listed"),"",IF($Q276&gt;1,"",SUMIF($P:$P,$P276,$I:$I))))</f>
        <v/>
      </c>
      <c r="W276" s="10" t="str">
        <f>IF($T275=0,SUM(J$2:J274),IF(OR(E276="",J276=""),"",IF($Q276&gt;1,"",SUMIF($P:$P,$P276,$J:$J))))</f>
        <v/>
      </c>
      <c r="X276" s="10" t="str">
        <f t="shared" si="96"/>
        <v/>
      </c>
      <c r="Y276" s="9" t="str">
        <f t="shared" si="81"/>
        <v/>
      </c>
      <c r="Z276" s="10" t="str">
        <f t="shared" si="82"/>
        <v/>
      </c>
      <c r="AA276" s="10" t="str">
        <f t="shared" si="83"/>
        <v/>
      </c>
      <c r="AB276" s="10" t="str">
        <f t="shared" si="89"/>
        <v/>
      </c>
      <c r="AC276" s="17" t="str">
        <f t="shared" si="90"/>
        <v/>
      </c>
      <c r="AD276" s="18" t="str">
        <f t="shared" si="91"/>
        <v/>
      </c>
      <c r="AE276" s="18" t="str">
        <f t="shared" si="92"/>
        <v/>
      </c>
      <c r="AF276" s="18" t="str">
        <f t="shared" si="93"/>
        <v/>
      </c>
    </row>
    <row r="277" spans="1:32" ht="15.75">
      <c r="A277" s="13"/>
      <c r="B277" s="13"/>
      <c r="C277" s="13"/>
      <c r="D277" s="4"/>
      <c r="E277" s="13"/>
      <c r="F277" s="14"/>
      <c r="G277" s="15"/>
      <c r="H277" s="9" t="str">
        <f>IF(AND(ISBLANK(D277),ISBLANK(E277),ISBLANK(F277),ISBLANK(G277)),"",_xlfn.IFS(ISBLANK(D277),"No Calendar Reported",ISBLANK(G277),"No Grade Reported",D277="quarter",VLOOKUP(G277,'Grades '!$A$3:$B$62,2,FALSE),D277="semester",VLOOKUP(G277,'Grades '!$C$3:$D$62,2,FALSE),D277="us semester percentage",VLOOKUP(G277,'Grades '!$G$3:$H$102,2,FALSE),D277="us quarter percentage",VLOOKUP(G277,'Grades '!$E$3:$F$102,2,FALSE),D277="canadian quarter percentage",VLOOKUP(G277,'Grades '!$I$3:$J$102,2,FALSE),D277="canadian semester percentage",VLOOKUP(G277,'Grades '!$K$3:$L$102,2,FALSE)))</f>
        <v/>
      </c>
      <c r="I277" s="9" t="str">
        <f t="shared" si="95"/>
        <v/>
      </c>
      <c r="J277" s="10" t="str">
        <f t="shared" si="84"/>
        <v/>
      </c>
      <c r="K277" s="11" t="str">
        <f t="shared" si="97"/>
        <v/>
      </c>
      <c r="L277" s="11" t="str">
        <f t="shared" si="94"/>
        <v/>
      </c>
      <c r="M277" s="11" t="str">
        <f>IF($T276=0,SUM(I$2:I275),"")</f>
        <v/>
      </c>
      <c r="N277" s="11" t="str">
        <f>IF($T276=0,SUM(J$2:J277),"")</f>
        <v/>
      </c>
      <c r="O277" s="18" t="str">
        <f t="shared" si="79"/>
        <v/>
      </c>
      <c r="P277" s="29" t="str">
        <f>IF(OR(ISBLANK(B277),ISBLANK(C277)),"",VLOOKUP(B277&amp;C277,'Grades '!Q$2:R$285,2,FALSE))</f>
        <v/>
      </c>
      <c r="Q277" s="9" t="str">
        <f t="shared" si="85"/>
        <v/>
      </c>
      <c r="R277" s="9" t="str">
        <f t="shared" si="86"/>
        <v/>
      </c>
      <c r="S277" s="9" t="str">
        <f t="shared" si="87"/>
        <v/>
      </c>
      <c r="T277" s="16" t="str">
        <f t="shared" si="88"/>
        <v/>
      </c>
      <c r="U277" s="10" t="str">
        <f t="shared" si="80"/>
        <v/>
      </c>
      <c r="V277" s="10" t="str">
        <f>IF($T276=0,SUM(I$2:I275),IF(OR(E277="",I277="",I277="No Credits Listed"),"",IF($Q277&gt;1,"",SUMIF($P:$P,$P277,$I:$I))))</f>
        <v/>
      </c>
      <c r="W277" s="10" t="str">
        <f>IF($T276=0,SUM(J$2:J275),IF(OR(E277="",J277=""),"",IF($Q277&gt;1,"",SUMIF($P:$P,$P277,$J:$J))))</f>
        <v/>
      </c>
      <c r="X277" s="10" t="str">
        <f t="shared" si="96"/>
        <v/>
      </c>
      <c r="Y277" s="9" t="str">
        <f t="shared" si="81"/>
        <v/>
      </c>
      <c r="Z277" s="10" t="str">
        <f t="shared" si="82"/>
        <v/>
      </c>
      <c r="AA277" s="10" t="str">
        <f t="shared" si="83"/>
        <v/>
      </c>
      <c r="AB277" s="10" t="str">
        <f t="shared" si="89"/>
        <v/>
      </c>
      <c r="AC277" s="17" t="str">
        <f t="shared" si="90"/>
        <v/>
      </c>
      <c r="AD277" s="18" t="str">
        <f t="shared" si="91"/>
        <v/>
      </c>
      <c r="AE277" s="18" t="str">
        <f t="shared" si="92"/>
        <v/>
      </c>
      <c r="AF277" s="18" t="str">
        <f t="shared" si="93"/>
        <v/>
      </c>
    </row>
    <row r="278" spans="1:32" ht="15.75">
      <c r="A278" s="13"/>
      <c r="B278" s="13"/>
      <c r="C278" s="13"/>
      <c r="D278" s="4"/>
      <c r="E278" s="13"/>
      <c r="F278" s="14"/>
      <c r="G278" s="15"/>
      <c r="H278" s="9" t="str">
        <f>IF(AND(ISBLANK(D278),ISBLANK(E278),ISBLANK(F278),ISBLANK(G278)),"",_xlfn.IFS(ISBLANK(D278),"No Calendar Reported",ISBLANK(G278),"No Grade Reported",D278="quarter",VLOOKUP(G278,'Grades '!$A$3:$B$62,2,FALSE),D278="semester",VLOOKUP(G278,'Grades '!$C$3:$D$62,2,FALSE),D278="us semester percentage",VLOOKUP(G278,'Grades '!$G$3:$H$102,2,FALSE),D278="us quarter percentage",VLOOKUP(G278,'Grades '!$E$3:$F$102,2,FALSE),D278="canadian quarter percentage",VLOOKUP(G278,'Grades '!$I$3:$J$102,2,FALSE),D278="canadian semester percentage",VLOOKUP(G278,'Grades '!$K$3:$L$102,2,FALSE)))</f>
        <v/>
      </c>
      <c r="I278" s="9" t="str">
        <f t="shared" si="95"/>
        <v/>
      </c>
      <c r="J278" s="10" t="str">
        <f t="shared" si="84"/>
        <v/>
      </c>
      <c r="K278" s="11" t="str">
        <f t="shared" si="97"/>
        <v/>
      </c>
      <c r="L278" s="11" t="str">
        <f t="shared" si="94"/>
        <v/>
      </c>
      <c r="M278" s="11" t="str">
        <f>IF($T277=0,SUM(I$2:I276),"")</f>
        <v/>
      </c>
      <c r="N278" s="11" t="str">
        <f>IF($T277=0,SUM(J$2:J278),"")</f>
        <v/>
      </c>
      <c r="O278" s="18" t="str">
        <f t="shared" si="79"/>
        <v/>
      </c>
      <c r="P278" s="29" t="str">
        <f>IF(OR(ISBLANK(B278),ISBLANK(C278)),"",VLOOKUP(B278&amp;C278,'Grades '!Q$2:R$285,2,FALSE))</f>
        <v/>
      </c>
      <c r="Q278" s="9" t="str">
        <f t="shared" si="85"/>
        <v/>
      </c>
      <c r="R278" s="9" t="str">
        <f t="shared" si="86"/>
        <v/>
      </c>
      <c r="S278" s="9" t="str">
        <f t="shared" si="87"/>
        <v/>
      </c>
      <c r="T278" s="16" t="str">
        <f t="shared" si="88"/>
        <v/>
      </c>
      <c r="U278" s="10" t="str">
        <f t="shared" si="80"/>
        <v/>
      </c>
      <c r="V278" s="10" t="str">
        <f>IF($T277=0,SUM(I$2:I276),IF(OR(E278="",I278="",I278="No Credits Listed"),"",IF($Q278&gt;1,"",SUMIF($P:$P,$P278,$I:$I))))</f>
        <v/>
      </c>
      <c r="W278" s="10" t="str">
        <f>IF($T277=0,SUM(J$2:J276),IF(OR(E278="",J278=""),"",IF($Q278&gt;1,"",SUMIF($P:$P,$P278,$J:$J))))</f>
        <v/>
      </c>
      <c r="X278" s="10" t="str">
        <f t="shared" si="96"/>
        <v/>
      </c>
      <c r="Y278" s="9" t="str">
        <f t="shared" si="81"/>
        <v/>
      </c>
      <c r="Z278" s="10" t="str">
        <f t="shared" si="82"/>
        <v/>
      </c>
      <c r="AA278" s="10" t="str">
        <f t="shared" si="83"/>
        <v/>
      </c>
      <c r="AB278" s="10" t="str">
        <f t="shared" si="89"/>
        <v/>
      </c>
      <c r="AC278" s="17" t="str">
        <f t="shared" si="90"/>
        <v/>
      </c>
      <c r="AD278" s="18" t="str">
        <f t="shared" si="91"/>
        <v/>
      </c>
      <c r="AE278" s="18" t="str">
        <f t="shared" si="92"/>
        <v/>
      </c>
      <c r="AF278" s="18" t="str">
        <f t="shared" si="93"/>
        <v/>
      </c>
    </row>
    <row r="279" spans="1:32" ht="15.75">
      <c r="A279" s="13"/>
      <c r="B279" s="13"/>
      <c r="C279" s="13"/>
      <c r="D279" s="4"/>
      <c r="E279" s="13"/>
      <c r="F279" s="14"/>
      <c r="G279" s="15"/>
      <c r="H279" s="9" t="str">
        <f>IF(AND(ISBLANK(D279),ISBLANK(E279),ISBLANK(F279),ISBLANK(G279)),"",_xlfn.IFS(ISBLANK(D279),"No Calendar Reported",ISBLANK(G279),"No Grade Reported",D279="quarter",VLOOKUP(G279,'Grades '!$A$3:$B$62,2,FALSE),D279="semester",VLOOKUP(G279,'Grades '!$C$3:$D$62,2,FALSE),D279="us semester percentage",VLOOKUP(G279,'Grades '!$G$3:$H$102,2,FALSE),D279="us quarter percentage",VLOOKUP(G279,'Grades '!$E$3:$F$102,2,FALSE),D279="canadian quarter percentage",VLOOKUP(G279,'Grades '!$I$3:$J$102,2,FALSE),D279="canadian semester percentage",VLOOKUP(G279,'Grades '!$K$3:$L$102,2,FALSE)))</f>
        <v/>
      </c>
      <c r="I279" s="9" t="str">
        <f t="shared" si="95"/>
        <v/>
      </c>
      <c r="J279" s="10" t="str">
        <f t="shared" si="84"/>
        <v/>
      </c>
      <c r="K279" s="11" t="str">
        <f t="shared" si="97"/>
        <v/>
      </c>
      <c r="L279" s="11" t="str">
        <f t="shared" si="94"/>
        <v/>
      </c>
      <c r="M279" s="11" t="str">
        <f>IF($T278=0,SUM(I$2:I277),"")</f>
        <v/>
      </c>
      <c r="N279" s="11" t="str">
        <f>IF($T278=0,SUM(J$2:J279),"")</f>
        <v/>
      </c>
      <c r="O279" s="18" t="str">
        <f t="shared" si="79"/>
        <v/>
      </c>
      <c r="P279" s="29" t="str">
        <f>IF(OR(ISBLANK(B279),ISBLANK(C279)),"",VLOOKUP(B279&amp;C279,'Grades '!Q$2:R$285,2,FALSE))</f>
        <v/>
      </c>
      <c r="Q279" s="9" t="str">
        <f t="shared" si="85"/>
        <v/>
      </c>
      <c r="R279" s="9" t="str">
        <f t="shared" si="86"/>
        <v/>
      </c>
      <c r="S279" s="9" t="str">
        <f t="shared" si="87"/>
        <v/>
      </c>
      <c r="T279" s="16" t="str">
        <f t="shared" si="88"/>
        <v/>
      </c>
      <c r="U279" s="10" t="str">
        <f t="shared" si="80"/>
        <v/>
      </c>
      <c r="V279" s="10" t="str">
        <f>IF($T278=0,SUM(I$2:I277),IF(OR(E279="",I279="",I279="No Credits Listed"),"",IF($Q279&gt;1,"",SUMIF($P:$P,$P279,$I:$I))))</f>
        <v/>
      </c>
      <c r="W279" s="10" t="str">
        <f>IF($T278=0,SUM(J$2:J277),IF(OR(E279="",J279=""),"",IF($Q279&gt;1,"",SUMIF($P:$P,$P279,$J:$J))))</f>
        <v/>
      </c>
      <c r="X279" s="10" t="str">
        <f t="shared" si="96"/>
        <v/>
      </c>
      <c r="Y279" s="9" t="str">
        <f t="shared" si="81"/>
        <v/>
      </c>
      <c r="Z279" s="10" t="str">
        <f t="shared" si="82"/>
        <v/>
      </c>
      <c r="AA279" s="10" t="str">
        <f t="shared" si="83"/>
        <v/>
      </c>
      <c r="AB279" s="10" t="str">
        <f t="shared" si="89"/>
        <v/>
      </c>
      <c r="AC279" s="17" t="str">
        <f t="shared" si="90"/>
        <v/>
      </c>
      <c r="AD279" s="18" t="str">
        <f t="shared" si="91"/>
        <v/>
      </c>
      <c r="AE279" s="18" t="str">
        <f t="shared" si="92"/>
        <v/>
      </c>
      <c r="AF279" s="18" t="str">
        <f t="shared" si="93"/>
        <v/>
      </c>
    </row>
    <row r="280" spans="1:32" ht="15.75">
      <c r="A280" s="13"/>
      <c r="B280" s="13"/>
      <c r="C280" s="13"/>
      <c r="D280" s="4"/>
      <c r="E280" s="13"/>
      <c r="F280" s="14"/>
      <c r="G280" s="15"/>
      <c r="H280" s="9" t="str">
        <f>IF(AND(ISBLANK(D280),ISBLANK(E280),ISBLANK(F280),ISBLANK(G280)),"",_xlfn.IFS(ISBLANK(D280),"No Calendar Reported",ISBLANK(G280),"No Grade Reported",D280="quarter",VLOOKUP(G280,'Grades '!$A$3:$B$62,2,FALSE),D280="semester",VLOOKUP(G280,'Grades '!$C$3:$D$62,2,FALSE),D280="us semester percentage",VLOOKUP(G280,'Grades '!$G$3:$H$102,2,FALSE),D280="us quarter percentage",VLOOKUP(G280,'Grades '!$E$3:$F$102,2,FALSE),D280="canadian quarter percentage",VLOOKUP(G280,'Grades '!$I$3:$J$102,2,FALSE),D280="canadian semester percentage",VLOOKUP(G280,'Grades '!$K$3:$L$102,2,FALSE)))</f>
        <v/>
      </c>
      <c r="I280" s="9" t="str">
        <f t="shared" si="95"/>
        <v/>
      </c>
      <c r="J280" s="10" t="str">
        <f t="shared" si="84"/>
        <v/>
      </c>
      <c r="K280" s="11" t="str">
        <f t="shared" si="97"/>
        <v/>
      </c>
      <c r="L280" s="11" t="str">
        <f t="shared" si="94"/>
        <v/>
      </c>
      <c r="M280" s="11" t="str">
        <f>IF($T279=0,SUM(I$2:I278),"")</f>
        <v/>
      </c>
      <c r="N280" s="11" t="str">
        <f>IF($T279=0,SUM(J$2:J280),"")</f>
        <v/>
      </c>
      <c r="O280" s="18" t="str">
        <f t="shared" si="79"/>
        <v/>
      </c>
      <c r="P280" s="29" t="str">
        <f>IF(OR(ISBLANK(B280),ISBLANK(C280)),"",VLOOKUP(B280&amp;C280,'Grades '!Q$2:R$285,2,FALSE))</f>
        <v/>
      </c>
      <c r="Q280" s="9" t="str">
        <f t="shared" si="85"/>
        <v/>
      </c>
      <c r="R280" s="9" t="str">
        <f t="shared" si="86"/>
        <v/>
      </c>
      <c r="S280" s="9" t="str">
        <f t="shared" si="87"/>
        <v/>
      </c>
      <c r="T280" s="16" t="str">
        <f t="shared" si="88"/>
        <v/>
      </c>
      <c r="U280" s="10" t="str">
        <f t="shared" si="80"/>
        <v/>
      </c>
      <c r="V280" s="10" t="str">
        <f>IF($T279=0,SUM(I$2:I278),IF(OR(E280="",I280="",I280="No Credits Listed"),"",IF($Q280&gt;1,"",SUMIF($P:$P,$P280,$I:$I))))</f>
        <v/>
      </c>
      <c r="W280" s="10" t="str">
        <f>IF($T279=0,SUM(J$2:J278),IF(OR(E280="",J280=""),"",IF($Q280&gt;1,"",SUMIF($P:$P,$P280,$J:$J))))</f>
        <v/>
      </c>
      <c r="X280" s="10" t="str">
        <f t="shared" si="96"/>
        <v/>
      </c>
      <c r="Y280" s="9" t="str">
        <f t="shared" si="81"/>
        <v/>
      </c>
      <c r="Z280" s="10" t="str">
        <f t="shared" si="82"/>
        <v/>
      </c>
      <c r="AA280" s="10" t="str">
        <f t="shared" si="83"/>
        <v/>
      </c>
      <c r="AB280" s="10" t="str">
        <f t="shared" si="89"/>
        <v/>
      </c>
      <c r="AC280" s="17" t="str">
        <f t="shared" si="90"/>
        <v/>
      </c>
      <c r="AD280" s="18" t="str">
        <f t="shared" si="91"/>
        <v/>
      </c>
      <c r="AE280" s="18" t="str">
        <f t="shared" si="92"/>
        <v/>
      </c>
      <c r="AF280" s="18" t="str">
        <f t="shared" si="93"/>
        <v/>
      </c>
    </row>
    <row r="281" spans="1:32" ht="15.75">
      <c r="A281" s="13"/>
      <c r="B281" s="13"/>
      <c r="C281" s="13"/>
      <c r="D281" s="4"/>
      <c r="E281" s="13"/>
      <c r="F281" s="14"/>
      <c r="G281" s="15"/>
      <c r="H281" s="9" t="str">
        <f>IF(AND(ISBLANK(D281),ISBLANK(E281),ISBLANK(F281),ISBLANK(G281)),"",_xlfn.IFS(ISBLANK(D281),"No Calendar Reported",ISBLANK(G281),"No Grade Reported",D281="quarter",VLOOKUP(G281,'Grades '!$A$3:$B$62,2,FALSE),D281="semester",VLOOKUP(G281,'Grades '!$C$3:$D$62,2,FALSE),D281="us semester percentage",VLOOKUP(G281,'Grades '!$G$3:$H$102,2,FALSE),D281="us quarter percentage",VLOOKUP(G281,'Grades '!$E$3:$F$102,2,FALSE),D281="canadian quarter percentage",VLOOKUP(G281,'Grades '!$I$3:$J$102,2,FALSE),D281="canadian semester percentage",VLOOKUP(G281,'Grades '!$K$3:$L$102,2,FALSE)))</f>
        <v/>
      </c>
      <c r="I281" s="9" t="str">
        <f t="shared" si="95"/>
        <v/>
      </c>
      <c r="J281" s="10" t="str">
        <f t="shared" si="84"/>
        <v/>
      </c>
      <c r="K281" s="11" t="str">
        <f t="shared" si="97"/>
        <v/>
      </c>
      <c r="L281" s="11" t="str">
        <f t="shared" si="94"/>
        <v/>
      </c>
      <c r="M281" s="11" t="str">
        <f>IF($T280=0,SUM(I$2:I279),"")</f>
        <v/>
      </c>
      <c r="N281" s="11" t="str">
        <f>IF($T280=0,SUM(J$2:J281),"")</f>
        <v/>
      </c>
      <c r="O281" s="18" t="str">
        <f t="shared" si="79"/>
        <v/>
      </c>
      <c r="P281" s="29" t="str">
        <f>IF(OR(ISBLANK(B281),ISBLANK(C281)),"",VLOOKUP(B281&amp;C281,'Grades '!Q$2:R$285,2,FALSE))</f>
        <v/>
      </c>
      <c r="Q281" s="9" t="str">
        <f t="shared" si="85"/>
        <v/>
      </c>
      <c r="R281" s="9" t="str">
        <f t="shared" si="86"/>
        <v/>
      </c>
      <c r="S281" s="9" t="str">
        <f t="shared" si="87"/>
        <v/>
      </c>
      <c r="T281" s="16" t="str">
        <f t="shared" si="88"/>
        <v/>
      </c>
      <c r="U281" s="10" t="str">
        <f t="shared" si="80"/>
        <v/>
      </c>
      <c r="V281" s="10" t="str">
        <f>IF($T280=0,SUM(I$2:I279),IF(OR(E281="",I281="",I281="No Credits Listed"),"",IF($Q281&gt;1,"",SUMIF($P:$P,$P281,$I:$I))))</f>
        <v/>
      </c>
      <c r="W281" s="10" t="str">
        <f>IF($T280=0,SUM(J$2:J279),IF(OR(E281="",J281=""),"",IF($Q281&gt;1,"",SUMIF($P:$P,$P281,$J:$J))))</f>
        <v/>
      </c>
      <c r="X281" s="10" t="str">
        <f t="shared" si="96"/>
        <v/>
      </c>
      <c r="Y281" s="9" t="str">
        <f t="shared" si="81"/>
        <v/>
      </c>
      <c r="Z281" s="10" t="str">
        <f t="shared" si="82"/>
        <v/>
      </c>
      <c r="AA281" s="10" t="str">
        <f t="shared" si="83"/>
        <v/>
      </c>
      <c r="AB281" s="10" t="str">
        <f t="shared" si="89"/>
        <v/>
      </c>
      <c r="AC281" s="17" t="str">
        <f t="shared" si="90"/>
        <v/>
      </c>
      <c r="AD281" s="18" t="str">
        <f t="shared" si="91"/>
        <v/>
      </c>
      <c r="AE281" s="18" t="str">
        <f t="shared" si="92"/>
        <v/>
      </c>
      <c r="AF281" s="18" t="str">
        <f t="shared" si="93"/>
        <v/>
      </c>
    </row>
    <row r="282" spans="1:32" ht="15.75">
      <c r="A282" s="13"/>
      <c r="B282" s="13"/>
      <c r="C282" s="13"/>
      <c r="D282" s="4"/>
      <c r="E282" s="13"/>
      <c r="F282" s="14"/>
      <c r="G282" s="15"/>
      <c r="H282" s="9" t="str">
        <f>IF(AND(ISBLANK(D282),ISBLANK(E282),ISBLANK(F282),ISBLANK(G282)),"",_xlfn.IFS(ISBLANK(D282),"No Calendar Reported",ISBLANK(G282),"No Grade Reported",D282="quarter",VLOOKUP(G282,'Grades '!$A$3:$B$62,2,FALSE),D282="semester",VLOOKUP(G282,'Grades '!$C$3:$D$62,2,FALSE),D282="us semester percentage",VLOOKUP(G282,'Grades '!$G$3:$H$102,2,FALSE),D282="us quarter percentage",VLOOKUP(G282,'Grades '!$E$3:$F$102,2,FALSE),D282="canadian quarter percentage",VLOOKUP(G282,'Grades '!$I$3:$J$102,2,FALSE),D282="canadian semester percentage",VLOOKUP(G282,'Grades '!$K$3:$L$102,2,FALSE)))</f>
        <v/>
      </c>
      <c r="I282" s="9" t="str">
        <f t="shared" si="95"/>
        <v/>
      </c>
      <c r="J282" s="10" t="str">
        <f t="shared" si="84"/>
        <v/>
      </c>
      <c r="K282" s="11" t="str">
        <f t="shared" si="97"/>
        <v/>
      </c>
      <c r="L282" s="11" t="str">
        <f t="shared" si="94"/>
        <v/>
      </c>
      <c r="M282" s="11" t="str">
        <f>IF($T281=0,SUM(I$2:I280),"")</f>
        <v/>
      </c>
      <c r="N282" s="11" t="str">
        <f>IF($T281=0,SUM(J$2:J282),"")</f>
        <v/>
      </c>
      <c r="O282" s="18" t="str">
        <f t="shared" si="79"/>
        <v/>
      </c>
      <c r="P282" s="29" t="str">
        <f>IF(OR(ISBLANK(B282),ISBLANK(C282)),"",VLOOKUP(B282&amp;C282,'Grades '!Q$2:R$285,2,FALSE))</f>
        <v/>
      </c>
      <c r="Q282" s="9" t="str">
        <f t="shared" si="85"/>
        <v/>
      </c>
      <c r="R282" s="9" t="str">
        <f t="shared" si="86"/>
        <v/>
      </c>
      <c r="S282" s="9" t="str">
        <f t="shared" si="87"/>
        <v/>
      </c>
      <c r="T282" s="16" t="str">
        <f t="shared" si="88"/>
        <v/>
      </c>
      <c r="U282" s="10" t="str">
        <f t="shared" si="80"/>
        <v/>
      </c>
      <c r="V282" s="10" t="str">
        <f>IF($T281=0,SUM(I$2:I280),IF(OR(E282="",I282="",I282="No Credits Listed"),"",IF($Q282&gt;1,"",SUMIF($P:$P,$P282,$I:$I))))</f>
        <v/>
      </c>
      <c r="W282" s="10" t="str">
        <f>IF($T281=0,SUM(J$2:J280),IF(OR(E282="",J282=""),"",IF($Q282&gt;1,"",SUMIF($P:$P,$P282,$J:$J))))</f>
        <v/>
      </c>
      <c r="X282" s="10" t="str">
        <f t="shared" si="96"/>
        <v/>
      </c>
      <c r="Y282" s="9" t="str">
        <f t="shared" si="81"/>
        <v/>
      </c>
      <c r="Z282" s="10" t="str">
        <f t="shared" si="82"/>
        <v/>
      </c>
      <c r="AA282" s="10" t="str">
        <f t="shared" si="83"/>
        <v/>
      </c>
      <c r="AB282" s="10" t="str">
        <f t="shared" si="89"/>
        <v/>
      </c>
      <c r="AC282" s="17" t="str">
        <f t="shared" si="90"/>
        <v/>
      </c>
      <c r="AD282" s="18" t="str">
        <f t="shared" si="91"/>
        <v/>
      </c>
      <c r="AE282" s="18" t="str">
        <f t="shared" si="92"/>
        <v/>
      </c>
      <c r="AF282" s="18" t="str">
        <f t="shared" si="93"/>
        <v/>
      </c>
    </row>
    <row r="283" spans="1:32" ht="15.75">
      <c r="A283" s="13"/>
      <c r="B283" s="13"/>
      <c r="C283" s="13"/>
      <c r="D283" s="4"/>
      <c r="E283" s="13"/>
      <c r="F283" s="14"/>
      <c r="G283" s="15"/>
      <c r="H283" s="9" t="str">
        <f>IF(AND(ISBLANK(D283),ISBLANK(E283),ISBLANK(F283),ISBLANK(G283)),"",_xlfn.IFS(ISBLANK(D283),"No Calendar Reported",ISBLANK(G283),"No Grade Reported",D283="quarter",VLOOKUP(G283,'Grades '!$A$3:$B$62,2,FALSE),D283="semester",VLOOKUP(G283,'Grades '!$C$3:$D$62,2,FALSE),D283="us semester percentage",VLOOKUP(G283,'Grades '!$G$3:$H$102,2,FALSE),D283="us quarter percentage",VLOOKUP(G283,'Grades '!$E$3:$F$102,2,FALSE),D283="canadian quarter percentage",VLOOKUP(G283,'Grades '!$I$3:$J$102,2,FALSE),D283="canadian semester percentage",VLOOKUP(G283,'Grades '!$K$3:$L$102,2,FALSE)))</f>
        <v/>
      </c>
      <c r="I283" s="9" t="str">
        <f t="shared" si="95"/>
        <v/>
      </c>
      <c r="J283" s="10" t="str">
        <f t="shared" si="84"/>
        <v/>
      </c>
      <c r="K283" s="11" t="str">
        <f t="shared" si="97"/>
        <v/>
      </c>
      <c r="L283" s="11" t="str">
        <f t="shared" si="94"/>
        <v/>
      </c>
      <c r="M283" s="11" t="str">
        <f>IF($T282=0,SUM(I$2:I281),"")</f>
        <v/>
      </c>
      <c r="N283" s="11" t="str">
        <f>IF($T282=0,SUM(J$2:J283),"")</f>
        <v/>
      </c>
      <c r="O283" s="18" t="str">
        <f t="shared" si="79"/>
        <v/>
      </c>
      <c r="P283" s="29" t="str">
        <f>IF(OR(ISBLANK(B283),ISBLANK(C283)),"",VLOOKUP(B283&amp;C283,'Grades '!Q$2:R$285,2,FALSE))</f>
        <v/>
      </c>
      <c r="Q283" s="9" t="str">
        <f t="shared" si="85"/>
        <v/>
      </c>
      <c r="R283" s="9" t="str">
        <f t="shared" si="86"/>
        <v/>
      </c>
      <c r="S283" s="9" t="str">
        <f t="shared" si="87"/>
        <v/>
      </c>
      <c r="T283" s="16" t="str">
        <f t="shared" si="88"/>
        <v/>
      </c>
      <c r="U283" s="10" t="str">
        <f t="shared" si="80"/>
        <v/>
      </c>
      <c r="V283" s="10" t="str">
        <f>IF($T282=0,SUM(I$2:I281),IF(OR(E283="",I283="",I283="No Credits Listed"),"",IF($Q283&gt;1,"",SUMIF($P:$P,$P283,$I:$I))))</f>
        <v/>
      </c>
      <c r="W283" s="10" t="str">
        <f>IF($T282=0,SUM(J$2:J281),IF(OR(E283="",J283=""),"",IF($Q283&gt;1,"",SUMIF($P:$P,$P283,$J:$J))))</f>
        <v/>
      </c>
      <c r="X283" s="10" t="str">
        <f t="shared" si="96"/>
        <v/>
      </c>
      <c r="Y283" s="9" t="str">
        <f t="shared" si="81"/>
        <v/>
      </c>
      <c r="Z283" s="10" t="str">
        <f t="shared" si="82"/>
        <v/>
      </c>
      <c r="AA283" s="10" t="str">
        <f t="shared" si="83"/>
        <v/>
      </c>
      <c r="AB283" s="10" t="str">
        <f t="shared" si="89"/>
        <v/>
      </c>
      <c r="AC283" s="17" t="str">
        <f t="shared" si="90"/>
        <v/>
      </c>
      <c r="AD283" s="18" t="str">
        <f t="shared" si="91"/>
        <v/>
      </c>
      <c r="AE283" s="18" t="str">
        <f t="shared" si="92"/>
        <v/>
      </c>
      <c r="AF283" s="18" t="str">
        <f t="shared" si="93"/>
        <v/>
      </c>
    </row>
    <row r="284" spans="1:32" ht="15.75">
      <c r="A284" s="13"/>
      <c r="B284" s="13"/>
      <c r="C284" s="13"/>
      <c r="D284" s="4"/>
      <c r="E284" s="13"/>
      <c r="F284" s="14"/>
      <c r="G284" s="15"/>
      <c r="H284" s="9" t="str">
        <f>IF(AND(ISBLANK(D284),ISBLANK(E284),ISBLANK(F284),ISBLANK(G284)),"",_xlfn.IFS(ISBLANK(D284),"No Calendar Reported",ISBLANK(G284),"No Grade Reported",D284="quarter",VLOOKUP(G284,'Grades '!$A$3:$B$62,2,FALSE),D284="semester",VLOOKUP(G284,'Grades '!$C$3:$D$62,2,FALSE),D284="us semester percentage",VLOOKUP(G284,'Grades '!$G$3:$H$102,2,FALSE),D284="us quarter percentage",VLOOKUP(G284,'Grades '!$E$3:$F$102,2,FALSE),D284="canadian quarter percentage",VLOOKUP(G284,'Grades '!$I$3:$J$102,2,FALSE),D284="canadian semester percentage",VLOOKUP(G284,'Grades '!$K$3:$L$102,2,FALSE)))</f>
        <v/>
      </c>
      <c r="I284" s="9" t="str">
        <f t="shared" si="95"/>
        <v/>
      </c>
      <c r="J284" s="10" t="str">
        <f t="shared" si="84"/>
        <v/>
      </c>
      <c r="K284" s="11" t="str">
        <f t="shared" si="97"/>
        <v/>
      </c>
      <c r="L284" s="11" t="str">
        <f t="shared" si="94"/>
        <v/>
      </c>
      <c r="M284" s="11" t="str">
        <f>IF($T283=0,SUM(I$2:I282),"")</f>
        <v/>
      </c>
      <c r="N284" s="11" t="str">
        <f>IF($T283=0,SUM(J$2:J284),"")</f>
        <v/>
      </c>
      <c r="O284" s="18" t="str">
        <f t="shared" si="79"/>
        <v/>
      </c>
      <c r="P284" s="29" t="str">
        <f>IF(OR(ISBLANK(B284),ISBLANK(C284)),"",VLOOKUP(B284&amp;C284,'Grades '!Q$2:R$285,2,FALSE))</f>
        <v/>
      </c>
      <c r="Q284" s="9" t="str">
        <f t="shared" si="85"/>
        <v/>
      </c>
      <c r="R284" s="9" t="str">
        <f t="shared" si="86"/>
        <v/>
      </c>
      <c r="S284" s="9" t="str">
        <f t="shared" si="87"/>
        <v/>
      </c>
      <c r="T284" s="16" t="str">
        <f t="shared" si="88"/>
        <v/>
      </c>
      <c r="U284" s="10" t="str">
        <f t="shared" si="80"/>
        <v/>
      </c>
      <c r="V284" s="10" t="str">
        <f>IF($T283=0,SUM(I$2:I282),IF(OR(E284="",I284="",I284="No Credits Listed"),"",IF($Q284&gt;1,"",SUMIF($P:$P,$P284,$I:$I))))</f>
        <v/>
      </c>
      <c r="W284" s="10" t="str">
        <f>IF($T283=0,SUM(J$2:J282),IF(OR(E284="",J284=""),"",IF($Q284&gt;1,"",SUMIF($P:$P,$P284,$J:$J))))</f>
        <v/>
      </c>
      <c r="X284" s="10" t="str">
        <f t="shared" si="96"/>
        <v/>
      </c>
      <c r="Y284" s="9" t="str">
        <f t="shared" si="81"/>
        <v/>
      </c>
      <c r="Z284" s="10" t="str">
        <f t="shared" si="82"/>
        <v/>
      </c>
      <c r="AA284" s="10" t="str">
        <f t="shared" si="83"/>
        <v/>
      </c>
      <c r="AB284" s="10" t="str">
        <f t="shared" si="89"/>
        <v/>
      </c>
      <c r="AC284" s="17" t="str">
        <f t="shared" si="90"/>
        <v/>
      </c>
      <c r="AD284" s="18" t="str">
        <f t="shared" si="91"/>
        <v/>
      </c>
      <c r="AE284" s="18" t="str">
        <f t="shared" si="92"/>
        <v/>
      </c>
      <c r="AF284" s="18" t="str">
        <f t="shared" si="93"/>
        <v/>
      </c>
    </row>
    <row r="285" spans="1:32" ht="15.75">
      <c r="A285" s="13"/>
      <c r="B285" s="13"/>
      <c r="C285" s="13"/>
      <c r="D285" s="4"/>
      <c r="E285" s="13"/>
      <c r="F285" s="14"/>
      <c r="G285" s="15"/>
      <c r="H285" s="9" t="str">
        <f>IF(AND(ISBLANK(D285),ISBLANK(E285),ISBLANK(F285),ISBLANK(G285)),"",_xlfn.IFS(ISBLANK(D285),"No Calendar Reported",ISBLANK(G285),"No Grade Reported",D285="quarter",VLOOKUP(G285,'Grades '!$A$3:$B$62,2,FALSE),D285="semester",VLOOKUP(G285,'Grades '!$C$3:$D$62,2,FALSE),D285="us semester percentage",VLOOKUP(G285,'Grades '!$G$3:$H$102,2,FALSE),D285="us quarter percentage",VLOOKUP(G285,'Grades '!$E$3:$F$102,2,FALSE),D285="canadian quarter percentage",VLOOKUP(G285,'Grades '!$I$3:$J$102,2,FALSE),D285="canadian semester percentage",VLOOKUP(G285,'Grades '!$K$3:$L$102,2,FALSE)))</f>
        <v/>
      </c>
      <c r="I285" s="9" t="str">
        <f t="shared" si="95"/>
        <v/>
      </c>
      <c r="J285" s="10" t="str">
        <f t="shared" si="84"/>
        <v/>
      </c>
      <c r="K285" s="11" t="str">
        <f t="shared" si="97"/>
        <v/>
      </c>
      <c r="L285" s="11" t="str">
        <f t="shared" si="94"/>
        <v/>
      </c>
      <c r="M285" s="11" t="str">
        <f>IF($T284=0,SUM(I$2:I283),"")</f>
        <v/>
      </c>
      <c r="N285" s="11" t="str">
        <f>IF($T284=0,SUM(J$2:J285),"")</f>
        <v/>
      </c>
      <c r="O285" s="18" t="str">
        <f t="shared" si="79"/>
        <v/>
      </c>
      <c r="P285" s="29" t="str">
        <f>IF(OR(ISBLANK(B285),ISBLANK(C285)),"",VLOOKUP(B285&amp;C285,'Grades '!Q$2:R$285,2,FALSE))</f>
        <v/>
      </c>
      <c r="Q285" s="9" t="str">
        <f t="shared" si="85"/>
        <v/>
      </c>
      <c r="R285" s="9" t="str">
        <f t="shared" si="86"/>
        <v/>
      </c>
      <c r="S285" s="9" t="str">
        <f t="shared" si="87"/>
        <v/>
      </c>
      <c r="T285" s="16" t="str">
        <f t="shared" si="88"/>
        <v/>
      </c>
      <c r="U285" s="10" t="str">
        <f t="shared" si="80"/>
        <v/>
      </c>
      <c r="V285" s="10" t="str">
        <f>IF($T284=0,SUM(I$2:I283),IF(OR(E285="",I285="",I285="No Credits Listed"),"",IF($Q285&gt;1,"",SUMIF($P:$P,$P285,$I:$I))))</f>
        <v/>
      </c>
      <c r="W285" s="10" t="str">
        <f>IF($T284=0,SUM(J$2:J283),IF(OR(E285="",J285=""),"",IF($Q285&gt;1,"",SUMIF($P:$P,$P285,$J:$J))))</f>
        <v/>
      </c>
      <c r="X285" s="10" t="str">
        <f t="shared" si="96"/>
        <v/>
      </c>
      <c r="Y285" s="9" t="str">
        <f t="shared" si="81"/>
        <v/>
      </c>
      <c r="Z285" s="10" t="str">
        <f t="shared" si="82"/>
        <v/>
      </c>
      <c r="AA285" s="10" t="str">
        <f t="shared" si="83"/>
        <v/>
      </c>
      <c r="AB285" s="10" t="str">
        <f t="shared" si="89"/>
        <v/>
      </c>
      <c r="AC285" s="17" t="str">
        <f t="shared" si="90"/>
        <v/>
      </c>
      <c r="AD285" s="18" t="str">
        <f t="shared" si="91"/>
        <v/>
      </c>
      <c r="AE285" s="18" t="str">
        <f t="shared" si="92"/>
        <v/>
      </c>
      <c r="AF285" s="18" t="str">
        <f t="shared" si="93"/>
        <v/>
      </c>
    </row>
    <row r="286" spans="1:32" ht="15.75">
      <c r="A286" s="13"/>
      <c r="B286" s="13"/>
      <c r="C286" s="13"/>
      <c r="D286" s="4"/>
      <c r="E286" s="13"/>
      <c r="F286" s="14"/>
      <c r="G286" s="15"/>
      <c r="H286" s="9" t="str">
        <f>IF(AND(ISBLANK(D286),ISBLANK(E286),ISBLANK(F286),ISBLANK(G286)),"",_xlfn.IFS(ISBLANK(D286),"No Calendar Reported",ISBLANK(G286),"No Grade Reported",D286="quarter",VLOOKUP(G286,'Grades '!$A$3:$B$62,2,FALSE),D286="semester",VLOOKUP(G286,'Grades '!$C$3:$D$62,2,FALSE),D286="us semester percentage",VLOOKUP(G286,'Grades '!$G$3:$H$102,2,FALSE),D286="us quarter percentage",VLOOKUP(G286,'Grades '!$E$3:$F$102,2,FALSE),D286="canadian quarter percentage",VLOOKUP(G286,'Grades '!$I$3:$J$102,2,FALSE),D286="canadian semester percentage",VLOOKUP(G286,'Grades '!$K$3:$L$102,2,FALSE)))</f>
        <v/>
      </c>
      <c r="I286" s="9" t="str">
        <f t="shared" si="95"/>
        <v/>
      </c>
      <c r="J286" s="10" t="str">
        <f t="shared" si="84"/>
        <v/>
      </c>
      <c r="K286" s="11" t="str">
        <f t="shared" si="97"/>
        <v/>
      </c>
      <c r="L286" s="11" t="str">
        <f t="shared" si="94"/>
        <v/>
      </c>
      <c r="M286" s="11" t="str">
        <f>IF($T285=0,SUM(I$2:I284),"")</f>
        <v/>
      </c>
      <c r="N286" s="11" t="str">
        <f>IF($T285=0,SUM(J$2:J286),"")</f>
        <v/>
      </c>
      <c r="O286" s="18" t="str">
        <f t="shared" si="79"/>
        <v/>
      </c>
      <c r="P286" s="29" t="str">
        <f>IF(OR(ISBLANK(B286),ISBLANK(C286)),"",VLOOKUP(B286&amp;C286,'Grades '!Q$2:R$285,2,FALSE))</f>
        <v/>
      </c>
      <c r="Q286" s="9" t="str">
        <f t="shared" si="85"/>
        <v/>
      </c>
      <c r="R286" s="9" t="str">
        <f t="shared" si="86"/>
        <v/>
      </c>
      <c r="S286" s="9" t="str">
        <f t="shared" si="87"/>
        <v/>
      </c>
      <c r="T286" s="16" t="str">
        <f t="shared" si="88"/>
        <v/>
      </c>
      <c r="U286" s="10" t="str">
        <f t="shared" si="80"/>
        <v/>
      </c>
      <c r="V286" s="10" t="str">
        <f>IF($T285=0,SUM(I$2:I284),IF(OR(E286="",I286="",I286="No Credits Listed"),"",IF($Q286&gt;1,"",SUMIF($P:$P,$P286,$I:$I))))</f>
        <v/>
      </c>
      <c r="W286" s="10" t="str">
        <f>IF($T285=0,SUM(J$2:J284),IF(OR(E286="",J286=""),"",IF($Q286&gt;1,"",SUMIF($P:$P,$P286,$J:$J))))</f>
        <v/>
      </c>
      <c r="X286" s="10" t="str">
        <f t="shared" si="96"/>
        <v/>
      </c>
      <c r="Y286" s="9" t="str">
        <f t="shared" si="81"/>
        <v/>
      </c>
      <c r="Z286" s="10" t="str">
        <f t="shared" si="82"/>
        <v/>
      </c>
      <c r="AA286" s="10" t="str">
        <f t="shared" si="83"/>
        <v/>
      </c>
      <c r="AB286" s="10" t="str">
        <f t="shared" si="89"/>
        <v/>
      </c>
      <c r="AC286" s="17" t="str">
        <f t="shared" si="90"/>
        <v/>
      </c>
      <c r="AD286" s="18" t="str">
        <f t="shared" si="91"/>
        <v/>
      </c>
      <c r="AE286" s="18" t="str">
        <f t="shared" si="92"/>
        <v/>
      </c>
      <c r="AF286" s="18" t="str">
        <f t="shared" si="93"/>
        <v/>
      </c>
    </row>
    <row r="287" spans="1:32" ht="15.75">
      <c r="A287" s="13"/>
      <c r="B287" s="13"/>
      <c r="C287" s="13"/>
      <c r="D287" s="4"/>
      <c r="E287" s="13"/>
      <c r="F287" s="14"/>
      <c r="G287" s="15"/>
      <c r="H287" s="9" t="str">
        <f>IF(AND(ISBLANK(D287),ISBLANK(E287),ISBLANK(F287),ISBLANK(G287)),"",_xlfn.IFS(ISBLANK(D287),"No Calendar Reported",ISBLANK(G287),"No Grade Reported",D287="quarter",VLOOKUP(G287,'Grades '!$A$3:$B$62,2,FALSE),D287="semester",VLOOKUP(G287,'Grades '!$C$3:$D$62,2,FALSE),D287="us semester percentage",VLOOKUP(G287,'Grades '!$G$3:$H$102,2,FALSE),D287="us quarter percentage",VLOOKUP(G287,'Grades '!$E$3:$F$102,2,FALSE),D287="canadian quarter percentage",VLOOKUP(G287,'Grades '!$I$3:$J$102,2,FALSE),D287="canadian semester percentage",VLOOKUP(G287,'Grades '!$K$3:$L$102,2,FALSE)))</f>
        <v/>
      </c>
      <c r="I287" s="9" t="str">
        <f t="shared" si="95"/>
        <v/>
      </c>
      <c r="J287" s="10" t="str">
        <f t="shared" si="84"/>
        <v/>
      </c>
      <c r="K287" s="11" t="str">
        <f t="shared" si="97"/>
        <v/>
      </c>
      <c r="L287" s="11" t="str">
        <f t="shared" si="94"/>
        <v/>
      </c>
      <c r="M287" s="11" t="str">
        <f>IF($T286=0,SUM(I$2:I285),"")</f>
        <v/>
      </c>
      <c r="N287" s="11" t="str">
        <f>IF($T286=0,SUM(J$2:J287),"")</f>
        <v/>
      </c>
      <c r="O287" s="18" t="str">
        <f t="shared" si="79"/>
        <v/>
      </c>
      <c r="P287" s="29" t="str">
        <f>IF(OR(ISBLANK(B287),ISBLANK(C287)),"",VLOOKUP(B287&amp;C287,'Grades '!Q$2:R$285,2,FALSE))</f>
        <v/>
      </c>
      <c r="Q287" s="9" t="str">
        <f t="shared" si="85"/>
        <v/>
      </c>
      <c r="R287" s="9" t="str">
        <f t="shared" si="86"/>
        <v/>
      </c>
      <c r="S287" s="9" t="str">
        <f t="shared" si="87"/>
        <v/>
      </c>
      <c r="T287" s="16" t="str">
        <f t="shared" si="88"/>
        <v/>
      </c>
      <c r="U287" s="10" t="str">
        <f t="shared" si="80"/>
        <v/>
      </c>
      <c r="V287" s="10" t="str">
        <f>IF($T286=0,SUM(I$2:I285),IF(OR(E287="",I287="",I287="No Credits Listed"),"",IF($Q287&gt;1,"",SUMIF($P:$P,$P287,$I:$I))))</f>
        <v/>
      </c>
      <c r="W287" s="10" t="str">
        <f>IF($T286=0,SUM(J$2:J285),IF(OR(E287="",J287=""),"",IF($Q287&gt;1,"",SUMIF($P:$P,$P287,$J:$J))))</f>
        <v/>
      </c>
      <c r="X287" s="10" t="str">
        <f t="shared" si="96"/>
        <v/>
      </c>
      <c r="Y287" s="9" t="str">
        <f t="shared" si="81"/>
        <v/>
      </c>
      <c r="Z287" s="10" t="str">
        <f t="shared" si="82"/>
        <v/>
      </c>
      <c r="AA287" s="10" t="str">
        <f t="shared" si="83"/>
        <v/>
      </c>
      <c r="AB287" s="10" t="str">
        <f t="shared" si="89"/>
        <v/>
      </c>
      <c r="AC287" s="17" t="str">
        <f t="shared" si="90"/>
        <v/>
      </c>
      <c r="AD287" s="18" t="str">
        <f t="shared" si="91"/>
        <v/>
      </c>
      <c r="AE287" s="18" t="str">
        <f t="shared" si="92"/>
        <v/>
      </c>
      <c r="AF287" s="18" t="str">
        <f t="shared" si="93"/>
        <v/>
      </c>
    </row>
    <row r="288" spans="1:32" ht="15.75">
      <c r="A288" s="13"/>
      <c r="B288" s="13"/>
      <c r="C288" s="13"/>
      <c r="D288" s="4"/>
      <c r="E288" s="13"/>
      <c r="F288" s="14"/>
      <c r="G288" s="15"/>
      <c r="H288" s="9" t="str">
        <f>IF(AND(ISBLANK(D288),ISBLANK(E288),ISBLANK(F288),ISBLANK(G288)),"",_xlfn.IFS(ISBLANK(D288),"No Calendar Reported",ISBLANK(G288),"No Grade Reported",D288="quarter",VLOOKUP(G288,'Grades '!$A$3:$B$62,2,FALSE),D288="semester",VLOOKUP(G288,'Grades '!$C$3:$D$62,2,FALSE),D288="us semester percentage",VLOOKUP(G288,'Grades '!$G$3:$H$102,2,FALSE),D288="us quarter percentage",VLOOKUP(G288,'Grades '!$E$3:$F$102,2,FALSE),D288="canadian quarter percentage",VLOOKUP(G288,'Grades '!$I$3:$J$102,2,FALSE),D288="canadian semester percentage",VLOOKUP(G288,'Grades '!$K$3:$L$102,2,FALSE)))</f>
        <v/>
      </c>
      <c r="I288" s="9" t="str">
        <f t="shared" si="95"/>
        <v/>
      </c>
      <c r="J288" s="10" t="str">
        <f t="shared" si="84"/>
        <v/>
      </c>
      <c r="K288" s="11" t="str">
        <f t="shared" si="97"/>
        <v/>
      </c>
      <c r="L288" s="11" t="str">
        <f t="shared" si="94"/>
        <v/>
      </c>
      <c r="M288" s="11" t="str">
        <f>IF($T287=0,SUM(I$2:I286),"")</f>
        <v/>
      </c>
      <c r="N288" s="11" t="str">
        <f>IF($T287=0,SUM(J$2:J288),"")</f>
        <v/>
      </c>
      <c r="O288" s="18" t="str">
        <f t="shared" si="79"/>
        <v/>
      </c>
      <c r="P288" s="29" t="str">
        <f>IF(OR(ISBLANK(B288),ISBLANK(C288)),"",VLOOKUP(B288&amp;C288,'Grades '!Q$2:R$285,2,FALSE))</f>
        <v/>
      </c>
      <c r="Q288" s="9" t="str">
        <f t="shared" si="85"/>
        <v/>
      </c>
      <c r="R288" s="9" t="str">
        <f t="shared" si="86"/>
        <v/>
      </c>
      <c r="S288" s="9" t="str">
        <f t="shared" si="87"/>
        <v/>
      </c>
      <c r="T288" s="16" t="str">
        <f t="shared" si="88"/>
        <v/>
      </c>
      <c r="U288" s="10" t="str">
        <f t="shared" si="80"/>
        <v/>
      </c>
      <c r="V288" s="10" t="str">
        <f>IF($T287=0,SUM(I$2:I286),IF(OR(E288="",I288="",I288="No Credits Listed"),"",IF($Q288&gt;1,"",SUMIF($P:$P,$P288,$I:$I))))</f>
        <v/>
      </c>
      <c r="W288" s="10" t="str">
        <f>IF($T287=0,SUM(J$2:J286),IF(OR(E288="",J288=""),"",IF($Q288&gt;1,"",SUMIF($P:$P,$P288,$J:$J))))</f>
        <v/>
      </c>
      <c r="X288" s="10" t="str">
        <f t="shared" si="96"/>
        <v/>
      </c>
      <c r="Y288" s="9" t="str">
        <f t="shared" si="81"/>
        <v/>
      </c>
      <c r="Z288" s="10" t="str">
        <f t="shared" si="82"/>
        <v/>
      </c>
      <c r="AA288" s="10" t="str">
        <f t="shared" si="83"/>
        <v/>
      </c>
      <c r="AB288" s="10" t="str">
        <f t="shared" si="89"/>
        <v/>
      </c>
      <c r="AC288" s="17" t="str">
        <f t="shared" si="90"/>
        <v/>
      </c>
      <c r="AD288" s="18" t="str">
        <f t="shared" si="91"/>
        <v/>
      </c>
      <c r="AE288" s="18" t="str">
        <f t="shared" si="92"/>
        <v/>
      </c>
      <c r="AF288" s="18" t="str">
        <f t="shared" si="93"/>
        <v/>
      </c>
    </row>
    <row r="289" spans="1:32" ht="15.75">
      <c r="A289" s="13"/>
      <c r="B289" s="13"/>
      <c r="C289" s="13"/>
      <c r="D289" s="4"/>
      <c r="E289" s="13"/>
      <c r="F289" s="14"/>
      <c r="G289" s="15"/>
      <c r="H289" s="9" t="str">
        <f>IF(AND(ISBLANK(D289),ISBLANK(E289),ISBLANK(F289),ISBLANK(G289)),"",_xlfn.IFS(ISBLANK(D289),"No Calendar Reported",ISBLANK(G289),"No Grade Reported",D289="quarter",VLOOKUP(G289,'Grades '!$A$3:$B$62,2,FALSE),D289="semester",VLOOKUP(G289,'Grades '!$C$3:$D$62,2,FALSE),D289="us semester percentage",VLOOKUP(G289,'Grades '!$G$3:$H$102,2,FALSE),D289="us quarter percentage",VLOOKUP(G289,'Grades '!$E$3:$F$102,2,FALSE),D289="canadian quarter percentage",VLOOKUP(G289,'Grades '!$I$3:$J$102,2,FALSE),D289="canadian semester percentage",VLOOKUP(G289,'Grades '!$K$3:$L$102,2,FALSE)))</f>
        <v/>
      </c>
      <c r="I289" s="9" t="str">
        <f t="shared" si="95"/>
        <v/>
      </c>
      <c r="J289" s="10" t="str">
        <f t="shared" si="84"/>
        <v/>
      </c>
      <c r="K289" s="11" t="str">
        <f t="shared" si="97"/>
        <v/>
      </c>
      <c r="L289" s="11" t="str">
        <f t="shared" si="94"/>
        <v/>
      </c>
      <c r="M289" s="11" t="str">
        <f>IF($T288=0,SUM(I$2:I287),"")</f>
        <v/>
      </c>
      <c r="N289" s="11" t="str">
        <f>IF($T288=0,SUM(J$2:J289),"")</f>
        <v/>
      </c>
      <c r="O289" s="18" t="str">
        <f t="shared" si="79"/>
        <v/>
      </c>
      <c r="P289" s="29" t="str">
        <f>IF(OR(ISBLANK(B289),ISBLANK(C289)),"",VLOOKUP(B289&amp;C289,'Grades '!Q$2:R$285,2,FALSE))</f>
        <v/>
      </c>
      <c r="Q289" s="9" t="str">
        <f t="shared" si="85"/>
        <v/>
      </c>
      <c r="R289" s="9" t="str">
        <f t="shared" si="86"/>
        <v/>
      </c>
      <c r="S289" s="9" t="str">
        <f t="shared" si="87"/>
        <v/>
      </c>
      <c r="T289" s="16" t="str">
        <f t="shared" si="88"/>
        <v/>
      </c>
      <c r="U289" s="10" t="str">
        <f t="shared" si="80"/>
        <v/>
      </c>
      <c r="V289" s="10" t="str">
        <f>IF($T288=0,SUM(I$2:I287),IF(OR(E289="",I289="",I289="No Credits Listed"),"",IF($Q289&gt;1,"",SUMIF($P:$P,$P289,$I:$I))))</f>
        <v/>
      </c>
      <c r="W289" s="10" t="str">
        <f>IF($T288=0,SUM(J$2:J287),IF(OR(E289="",J289=""),"",IF($Q289&gt;1,"",SUMIF($P:$P,$P289,$J:$J))))</f>
        <v/>
      </c>
      <c r="X289" s="10" t="str">
        <f t="shared" si="96"/>
        <v/>
      </c>
      <c r="Y289" s="9" t="str">
        <f t="shared" si="81"/>
        <v/>
      </c>
      <c r="Z289" s="10" t="str">
        <f t="shared" si="82"/>
        <v/>
      </c>
      <c r="AA289" s="10" t="str">
        <f t="shared" si="83"/>
        <v/>
      </c>
      <c r="AB289" s="10" t="str">
        <f t="shared" si="89"/>
        <v/>
      </c>
      <c r="AC289" s="17" t="str">
        <f t="shared" si="90"/>
        <v/>
      </c>
      <c r="AD289" s="18" t="str">
        <f t="shared" si="91"/>
        <v/>
      </c>
      <c r="AE289" s="18" t="str">
        <f t="shared" si="92"/>
        <v/>
      </c>
      <c r="AF289" s="18" t="str">
        <f t="shared" si="93"/>
        <v/>
      </c>
    </row>
    <row r="290" spans="1:32" ht="15.75">
      <c r="A290" s="13"/>
      <c r="B290" s="13"/>
      <c r="C290" s="13"/>
      <c r="D290" s="4"/>
      <c r="E290" s="13"/>
      <c r="F290" s="14"/>
      <c r="G290" s="15"/>
      <c r="H290" s="9" t="str">
        <f>IF(AND(ISBLANK(D290),ISBLANK(E290),ISBLANK(F290),ISBLANK(G290)),"",_xlfn.IFS(ISBLANK(D290),"No Calendar Reported",ISBLANK(G290),"No Grade Reported",D290="quarter",VLOOKUP(G290,'Grades '!$A$3:$B$62,2,FALSE),D290="semester",VLOOKUP(G290,'Grades '!$C$3:$D$62,2,FALSE),D290="us semester percentage",VLOOKUP(G290,'Grades '!$G$3:$H$102,2,FALSE),D290="us quarter percentage",VLOOKUP(G290,'Grades '!$E$3:$F$102,2,FALSE),D290="canadian quarter percentage",VLOOKUP(G290,'Grades '!$I$3:$J$102,2,FALSE),D290="canadian semester percentage",VLOOKUP(G290,'Grades '!$K$3:$L$102,2,FALSE)))</f>
        <v/>
      </c>
      <c r="I290" s="9" t="str">
        <f t="shared" si="95"/>
        <v/>
      </c>
      <c r="J290" s="10" t="str">
        <f t="shared" si="84"/>
        <v/>
      </c>
      <c r="K290" s="11" t="str">
        <f t="shared" si="97"/>
        <v/>
      </c>
      <c r="L290" s="11" t="str">
        <f t="shared" si="94"/>
        <v/>
      </c>
      <c r="M290" s="11" t="str">
        <f>IF($T289=0,SUM(I$2:I288),"")</f>
        <v/>
      </c>
      <c r="N290" s="11" t="str">
        <f>IF($T289=0,SUM(J$2:J290),"")</f>
        <v/>
      </c>
      <c r="O290" s="18" t="str">
        <f t="shared" si="79"/>
        <v/>
      </c>
      <c r="P290" s="29" t="str">
        <f>IF(OR(ISBLANK(B290),ISBLANK(C290)),"",VLOOKUP(B290&amp;C290,'Grades '!Q$2:R$285,2,FALSE))</f>
        <v/>
      </c>
      <c r="Q290" s="9" t="str">
        <f t="shared" si="85"/>
        <v/>
      </c>
      <c r="R290" s="9" t="str">
        <f t="shared" si="86"/>
        <v/>
      </c>
      <c r="S290" s="9" t="str">
        <f t="shared" si="87"/>
        <v/>
      </c>
      <c r="T290" s="16" t="str">
        <f t="shared" si="88"/>
        <v/>
      </c>
      <c r="U290" s="10" t="str">
        <f t="shared" si="80"/>
        <v/>
      </c>
      <c r="V290" s="10" t="str">
        <f>IF($T289=0,SUM(I$2:I288),IF(OR(E290="",I290="",I290="No Credits Listed"),"",IF($Q290&gt;1,"",SUMIF($P:$P,$P290,$I:$I))))</f>
        <v/>
      </c>
      <c r="W290" s="10" t="str">
        <f>IF($T289=0,SUM(J$2:J288),IF(OR(E290="",J290=""),"",IF($Q290&gt;1,"",SUMIF($P:$P,$P290,$J:$J))))</f>
        <v/>
      </c>
      <c r="X290" s="10" t="str">
        <f t="shared" si="96"/>
        <v/>
      </c>
      <c r="Y290" s="9" t="str">
        <f t="shared" si="81"/>
        <v/>
      </c>
      <c r="Z290" s="10" t="str">
        <f t="shared" si="82"/>
        <v/>
      </c>
      <c r="AA290" s="10" t="str">
        <f t="shared" si="83"/>
        <v/>
      </c>
      <c r="AB290" s="10" t="str">
        <f t="shared" si="89"/>
        <v/>
      </c>
      <c r="AC290" s="17" t="str">
        <f t="shared" si="90"/>
        <v/>
      </c>
      <c r="AD290" s="18" t="str">
        <f t="shared" si="91"/>
        <v/>
      </c>
      <c r="AE290" s="18" t="str">
        <f t="shared" si="92"/>
        <v/>
      </c>
      <c r="AF290" s="18" t="str">
        <f t="shared" si="93"/>
        <v/>
      </c>
    </row>
    <row r="291" spans="1:32" ht="15.75">
      <c r="A291" s="13"/>
      <c r="B291" s="13"/>
      <c r="C291" s="13"/>
      <c r="D291" s="4"/>
      <c r="E291" s="13"/>
      <c r="F291" s="14"/>
      <c r="G291" s="15"/>
      <c r="H291" s="9" t="str">
        <f>IF(AND(ISBLANK(D291),ISBLANK(E291),ISBLANK(F291),ISBLANK(G291)),"",_xlfn.IFS(ISBLANK(D291),"No Calendar Reported",ISBLANK(G291),"No Grade Reported",D291="quarter",VLOOKUP(G291,'Grades '!$A$3:$B$62,2,FALSE),D291="semester",VLOOKUP(G291,'Grades '!$C$3:$D$62,2,FALSE),D291="us semester percentage",VLOOKUP(G291,'Grades '!$G$3:$H$102,2,FALSE),D291="us quarter percentage",VLOOKUP(G291,'Grades '!$E$3:$F$102,2,FALSE),D291="canadian quarter percentage",VLOOKUP(G291,'Grades '!$I$3:$J$102,2,FALSE),D291="canadian semester percentage",VLOOKUP(G291,'Grades '!$K$3:$L$102,2,FALSE)))</f>
        <v/>
      </c>
      <c r="I291" s="9" t="str">
        <f t="shared" si="95"/>
        <v/>
      </c>
      <c r="J291" s="10" t="str">
        <f t="shared" si="84"/>
        <v/>
      </c>
      <c r="K291" s="11" t="str">
        <f t="shared" si="97"/>
        <v/>
      </c>
      <c r="L291" s="11" t="str">
        <f t="shared" si="94"/>
        <v/>
      </c>
      <c r="M291" s="11" t="str">
        <f>IF($T290=0,SUM(I$2:I289),"")</f>
        <v/>
      </c>
      <c r="N291" s="11" t="str">
        <f>IF($T290=0,SUM(J$2:J291),"")</f>
        <v/>
      </c>
      <c r="O291" s="18" t="str">
        <f t="shared" si="79"/>
        <v/>
      </c>
      <c r="P291" s="29" t="str">
        <f>IF(OR(ISBLANK(B291),ISBLANK(C291)),"",VLOOKUP(B291&amp;C291,'Grades '!Q$2:R$285,2,FALSE))</f>
        <v/>
      </c>
      <c r="Q291" s="9" t="str">
        <f t="shared" si="85"/>
        <v/>
      </c>
      <c r="R291" s="9" t="str">
        <f t="shared" si="86"/>
        <v/>
      </c>
      <c r="S291" s="9" t="str">
        <f t="shared" si="87"/>
        <v/>
      </c>
      <c r="T291" s="16" t="str">
        <f t="shared" si="88"/>
        <v/>
      </c>
      <c r="U291" s="10" t="str">
        <f t="shared" si="80"/>
        <v/>
      </c>
      <c r="V291" s="10" t="str">
        <f>IF($T290=0,SUM(I$2:I289),IF(OR(E291="",I291="",I291="No Credits Listed"),"",IF($Q291&gt;1,"",SUMIF($P:$P,$P291,$I:$I))))</f>
        <v/>
      </c>
      <c r="W291" s="10" t="str">
        <f>IF($T290=0,SUM(J$2:J289),IF(OR(E291="",J291=""),"",IF($Q291&gt;1,"",SUMIF($P:$P,$P291,$J:$J))))</f>
        <v/>
      </c>
      <c r="X291" s="10" t="str">
        <f t="shared" si="96"/>
        <v/>
      </c>
      <c r="Y291" s="9" t="str">
        <f t="shared" si="81"/>
        <v/>
      </c>
      <c r="Z291" s="10" t="str">
        <f t="shared" si="82"/>
        <v/>
      </c>
      <c r="AA291" s="10" t="str">
        <f t="shared" si="83"/>
        <v/>
      </c>
      <c r="AB291" s="10" t="str">
        <f t="shared" si="89"/>
        <v/>
      </c>
      <c r="AC291" s="17" t="str">
        <f t="shared" si="90"/>
        <v/>
      </c>
      <c r="AD291" s="18" t="str">
        <f t="shared" si="91"/>
        <v/>
      </c>
      <c r="AE291" s="18" t="str">
        <f t="shared" si="92"/>
        <v/>
      </c>
      <c r="AF291" s="18" t="str">
        <f t="shared" si="93"/>
        <v/>
      </c>
    </row>
    <row r="292" spans="1:32" ht="15.75">
      <c r="A292" s="13"/>
      <c r="B292" s="13"/>
      <c r="C292" s="13"/>
      <c r="D292" s="4"/>
      <c r="E292" s="13"/>
      <c r="F292" s="14"/>
      <c r="G292" s="15"/>
      <c r="H292" s="9" t="str">
        <f>IF(AND(ISBLANK(D292),ISBLANK(E292),ISBLANK(F292),ISBLANK(G292)),"",_xlfn.IFS(ISBLANK(D292),"No Calendar Reported",ISBLANK(G292),"No Grade Reported",D292="quarter",VLOOKUP(G292,'Grades '!$A$3:$B$62,2,FALSE),D292="semester",VLOOKUP(G292,'Grades '!$C$3:$D$62,2,FALSE),D292="us semester percentage",VLOOKUP(G292,'Grades '!$G$3:$H$102,2,FALSE),D292="us quarter percentage",VLOOKUP(G292,'Grades '!$E$3:$F$102,2,FALSE),D292="canadian quarter percentage",VLOOKUP(G292,'Grades '!$I$3:$J$102,2,FALSE),D292="canadian semester percentage",VLOOKUP(G292,'Grades '!$K$3:$L$102,2,FALSE)))</f>
        <v/>
      </c>
      <c r="I292" s="9" t="str">
        <f t="shared" si="95"/>
        <v/>
      </c>
      <c r="J292" s="10" t="str">
        <f t="shared" si="84"/>
        <v/>
      </c>
      <c r="K292" s="11" t="str">
        <f t="shared" si="97"/>
        <v/>
      </c>
      <c r="L292" s="11" t="str">
        <f t="shared" si="94"/>
        <v/>
      </c>
      <c r="M292" s="11" t="str">
        <f>IF($T291=0,SUM(I$2:I290),"")</f>
        <v/>
      </c>
      <c r="N292" s="11" t="str">
        <f>IF($T291=0,SUM(J$2:J292),"")</f>
        <v/>
      </c>
      <c r="O292" s="18" t="str">
        <f t="shared" si="79"/>
        <v/>
      </c>
      <c r="P292" s="29" t="str">
        <f>IF(OR(ISBLANK(B292),ISBLANK(C292)),"",VLOOKUP(B292&amp;C292,'Grades '!Q$2:R$285,2,FALSE))</f>
        <v/>
      </c>
      <c r="Q292" s="9" t="str">
        <f t="shared" si="85"/>
        <v/>
      </c>
      <c r="R292" s="9" t="str">
        <f t="shared" si="86"/>
        <v/>
      </c>
      <c r="S292" s="9" t="str">
        <f t="shared" si="87"/>
        <v/>
      </c>
      <c r="T292" s="16" t="str">
        <f t="shared" si="88"/>
        <v/>
      </c>
      <c r="U292" s="10" t="str">
        <f t="shared" si="80"/>
        <v/>
      </c>
      <c r="V292" s="10" t="str">
        <f>IF($T291=0,SUM(I$2:I290),IF(OR(E292="",I292="",I292="No Credits Listed"),"",IF($Q292&gt;1,"",SUMIF($P:$P,$P292,$I:$I))))</f>
        <v/>
      </c>
      <c r="W292" s="10" t="str">
        <f>IF($T291=0,SUM(J$2:J290),IF(OR(E292="",J292=""),"",IF($Q292&gt;1,"",SUMIF($P:$P,$P292,$J:$J))))</f>
        <v/>
      </c>
      <c r="X292" s="10" t="str">
        <f t="shared" si="96"/>
        <v/>
      </c>
      <c r="Y292" s="9" t="str">
        <f t="shared" si="81"/>
        <v/>
      </c>
      <c r="Z292" s="10" t="str">
        <f t="shared" si="82"/>
        <v/>
      </c>
      <c r="AA292" s="10" t="str">
        <f t="shared" si="83"/>
        <v/>
      </c>
      <c r="AB292" s="10" t="str">
        <f t="shared" si="89"/>
        <v/>
      </c>
      <c r="AC292" s="17" t="str">
        <f t="shared" si="90"/>
        <v/>
      </c>
      <c r="AD292" s="18" t="str">
        <f t="shared" si="91"/>
        <v/>
      </c>
      <c r="AE292" s="18" t="str">
        <f t="shared" si="92"/>
        <v/>
      </c>
      <c r="AF292" s="18" t="str">
        <f t="shared" si="93"/>
        <v/>
      </c>
    </row>
    <row r="293" spans="1:32" ht="15.75">
      <c r="A293" s="13"/>
      <c r="B293" s="13"/>
      <c r="C293" s="13"/>
      <c r="D293" s="4"/>
      <c r="E293" s="13"/>
      <c r="F293" s="14"/>
      <c r="G293" s="15"/>
      <c r="H293" s="9" t="str">
        <f>IF(AND(ISBLANK(D293),ISBLANK(E293),ISBLANK(F293),ISBLANK(G293)),"",_xlfn.IFS(ISBLANK(D293),"No Calendar Reported",ISBLANK(G293),"No Grade Reported",D293="quarter",VLOOKUP(G293,'Grades '!$A$3:$B$62,2,FALSE),D293="semester",VLOOKUP(G293,'Grades '!$C$3:$D$62,2,FALSE),D293="us semester percentage",VLOOKUP(G293,'Grades '!$G$3:$H$102,2,FALSE),D293="us quarter percentage",VLOOKUP(G293,'Grades '!$E$3:$F$102,2,FALSE),D293="canadian quarter percentage",VLOOKUP(G293,'Grades '!$I$3:$J$102,2,FALSE),D293="canadian semester percentage",VLOOKUP(G293,'Grades '!$K$3:$L$102,2,FALSE)))</f>
        <v/>
      </c>
      <c r="I293" s="9" t="str">
        <f t="shared" si="95"/>
        <v/>
      </c>
      <c r="J293" s="10" t="str">
        <f t="shared" si="84"/>
        <v/>
      </c>
      <c r="K293" s="11" t="str">
        <f t="shared" si="97"/>
        <v/>
      </c>
      <c r="L293" s="11" t="str">
        <f t="shared" si="94"/>
        <v/>
      </c>
      <c r="M293" s="11" t="str">
        <f>IF($T292=0,SUM(I$2:I291),"")</f>
        <v/>
      </c>
      <c r="N293" s="11" t="str">
        <f>IF($T292=0,SUM(J$2:J293),"")</f>
        <v/>
      </c>
      <c r="O293" s="18" t="str">
        <f t="shared" si="79"/>
        <v/>
      </c>
      <c r="P293" s="29" t="str">
        <f>IF(OR(ISBLANK(B293),ISBLANK(C293)),"",VLOOKUP(B293&amp;C293,'Grades '!Q$2:R$285,2,FALSE))</f>
        <v/>
      </c>
      <c r="Q293" s="9" t="str">
        <f t="shared" si="85"/>
        <v/>
      </c>
      <c r="R293" s="9" t="str">
        <f t="shared" si="86"/>
        <v/>
      </c>
      <c r="S293" s="9" t="str">
        <f t="shared" si="87"/>
        <v/>
      </c>
      <c r="T293" s="16" t="str">
        <f t="shared" si="88"/>
        <v/>
      </c>
      <c r="U293" s="10" t="str">
        <f t="shared" si="80"/>
        <v/>
      </c>
      <c r="V293" s="10" t="str">
        <f>IF($T292=0,SUM(I$2:I291),IF(OR(E293="",I293="",I293="No Credits Listed"),"",IF($Q293&gt;1,"",SUMIF($P:$P,$P293,$I:$I))))</f>
        <v/>
      </c>
      <c r="W293" s="10" t="str">
        <f>IF($T292=0,SUM(J$2:J291),IF(OR(E293="",J293=""),"",IF($Q293&gt;1,"",SUMIF($P:$P,$P293,$J:$J))))</f>
        <v/>
      </c>
      <c r="X293" s="10" t="str">
        <f t="shared" si="96"/>
        <v/>
      </c>
      <c r="Y293" s="9" t="str">
        <f t="shared" si="81"/>
        <v/>
      </c>
      <c r="Z293" s="10" t="str">
        <f t="shared" si="82"/>
        <v/>
      </c>
      <c r="AA293" s="10" t="str">
        <f t="shared" si="83"/>
        <v/>
      </c>
      <c r="AB293" s="10" t="str">
        <f t="shared" si="89"/>
        <v/>
      </c>
      <c r="AC293" s="17" t="str">
        <f t="shared" si="90"/>
        <v/>
      </c>
      <c r="AD293" s="18" t="str">
        <f t="shared" si="91"/>
        <v/>
      </c>
      <c r="AE293" s="18" t="str">
        <f t="shared" si="92"/>
        <v/>
      </c>
      <c r="AF293" s="18" t="str">
        <f t="shared" si="93"/>
        <v/>
      </c>
    </row>
    <row r="294" spans="1:32" ht="15.75">
      <c r="A294" s="13"/>
      <c r="B294" s="13"/>
      <c r="C294" s="13"/>
      <c r="D294" s="4"/>
      <c r="E294" s="13"/>
      <c r="F294" s="14"/>
      <c r="G294" s="15"/>
      <c r="H294" s="9" t="str">
        <f>IF(AND(ISBLANK(D294),ISBLANK(E294),ISBLANK(F294),ISBLANK(G294)),"",_xlfn.IFS(ISBLANK(D294),"No Calendar Reported",ISBLANK(G294),"No Grade Reported",D294="quarter",VLOOKUP(G294,'Grades '!$A$3:$B$62,2,FALSE),D294="semester",VLOOKUP(G294,'Grades '!$C$3:$D$62,2,FALSE),D294="us semester percentage",VLOOKUP(G294,'Grades '!$G$3:$H$102,2,FALSE),D294="us quarter percentage",VLOOKUP(G294,'Grades '!$E$3:$F$102,2,FALSE),D294="canadian quarter percentage",VLOOKUP(G294,'Grades '!$I$3:$J$102,2,FALSE),D294="canadian semester percentage",VLOOKUP(G294,'Grades '!$K$3:$L$102,2,FALSE)))</f>
        <v/>
      </c>
      <c r="I294" s="9" t="str">
        <f t="shared" si="95"/>
        <v/>
      </c>
      <c r="J294" s="10" t="str">
        <f t="shared" si="84"/>
        <v/>
      </c>
      <c r="K294" s="11" t="str">
        <f t="shared" si="97"/>
        <v/>
      </c>
      <c r="L294" s="11" t="str">
        <f t="shared" si="94"/>
        <v/>
      </c>
      <c r="M294" s="11" t="str">
        <f>IF($T293=0,SUM(I$2:I292),"")</f>
        <v/>
      </c>
      <c r="N294" s="11" t="str">
        <f>IF($T293=0,SUM(J$2:J294),"")</f>
        <v/>
      </c>
      <c r="O294" s="18" t="str">
        <f t="shared" si="79"/>
        <v/>
      </c>
      <c r="P294" s="29" t="str">
        <f>IF(OR(ISBLANK(B294),ISBLANK(C294)),"",VLOOKUP(B294&amp;C294,'Grades '!Q$2:R$285,2,FALSE))</f>
        <v/>
      </c>
      <c r="Q294" s="9" t="str">
        <f t="shared" si="85"/>
        <v/>
      </c>
      <c r="R294" s="9" t="str">
        <f t="shared" si="86"/>
        <v/>
      </c>
      <c r="S294" s="9" t="str">
        <f t="shared" si="87"/>
        <v/>
      </c>
      <c r="T294" s="16" t="str">
        <f t="shared" si="88"/>
        <v/>
      </c>
      <c r="U294" s="10" t="str">
        <f t="shared" si="80"/>
        <v/>
      </c>
      <c r="V294" s="10" t="str">
        <f>IF($T293=0,SUM(I$2:I292),IF(OR(E294="",I294="",I294="No Credits Listed"),"",IF($Q294&gt;1,"",SUMIF($P:$P,$P294,$I:$I))))</f>
        <v/>
      </c>
      <c r="W294" s="10" t="str">
        <f>IF($T293=0,SUM(J$2:J292),IF(OR(E294="",J294=""),"",IF($Q294&gt;1,"",SUMIF($P:$P,$P294,$J:$J))))</f>
        <v/>
      </c>
      <c r="X294" s="10" t="str">
        <f t="shared" si="96"/>
        <v/>
      </c>
      <c r="Y294" s="9" t="str">
        <f t="shared" si="81"/>
        <v/>
      </c>
      <c r="Z294" s="10" t="str">
        <f t="shared" si="82"/>
        <v/>
      </c>
      <c r="AA294" s="10" t="str">
        <f t="shared" si="83"/>
        <v/>
      </c>
      <c r="AB294" s="10" t="str">
        <f t="shared" si="89"/>
        <v/>
      </c>
      <c r="AC294" s="17" t="str">
        <f t="shared" si="90"/>
        <v/>
      </c>
      <c r="AD294" s="18" t="str">
        <f t="shared" si="91"/>
        <v/>
      </c>
      <c r="AE294" s="18" t="str">
        <f t="shared" si="92"/>
        <v/>
      </c>
      <c r="AF294" s="18" t="str">
        <f t="shared" si="93"/>
        <v/>
      </c>
    </row>
    <row r="295" spans="1:32" ht="15.75">
      <c r="A295" s="13"/>
      <c r="B295" s="13"/>
      <c r="C295" s="13"/>
      <c r="D295" s="4"/>
      <c r="E295" s="13"/>
      <c r="F295" s="14"/>
      <c r="G295" s="15"/>
      <c r="H295" s="9" t="str">
        <f>IF(AND(ISBLANK(D295),ISBLANK(E295),ISBLANK(F295),ISBLANK(G295)),"",_xlfn.IFS(ISBLANK(D295),"No Calendar Reported",ISBLANK(G295),"No Grade Reported",D295="quarter",VLOOKUP(G295,'Grades '!$A$3:$B$62,2,FALSE),D295="semester",VLOOKUP(G295,'Grades '!$C$3:$D$62,2,FALSE),D295="us semester percentage",VLOOKUP(G295,'Grades '!$G$3:$H$102,2,FALSE),D295="us quarter percentage",VLOOKUP(G295,'Grades '!$E$3:$F$102,2,FALSE),D295="canadian quarter percentage",VLOOKUP(G295,'Grades '!$I$3:$J$102,2,FALSE),D295="canadian semester percentage",VLOOKUP(G295,'Grades '!$K$3:$L$102,2,FALSE)))</f>
        <v/>
      </c>
      <c r="I295" s="9" t="str">
        <f t="shared" si="95"/>
        <v/>
      </c>
      <c r="J295" s="10" t="str">
        <f t="shared" si="84"/>
        <v/>
      </c>
      <c r="K295" s="11" t="str">
        <f t="shared" si="97"/>
        <v/>
      </c>
      <c r="L295" s="11" t="str">
        <f t="shared" si="94"/>
        <v/>
      </c>
      <c r="M295" s="11" t="str">
        <f>IF($T294=0,SUM(I$2:I293),"")</f>
        <v/>
      </c>
      <c r="N295" s="11" t="str">
        <f>IF($T294=0,SUM(J$2:J295),"")</f>
        <v/>
      </c>
      <c r="O295" s="18" t="str">
        <f t="shared" si="79"/>
        <v/>
      </c>
      <c r="P295" s="29" t="str">
        <f>IF(OR(ISBLANK(B295),ISBLANK(C295)),"",VLOOKUP(B295&amp;C295,'Grades '!Q$2:R$285,2,FALSE))</f>
        <v/>
      </c>
      <c r="Q295" s="9" t="str">
        <f t="shared" si="85"/>
        <v/>
      </c>
      <c r="R295" s="9" t="str">
        <f t="shared" si="86"/>
        <v/>
      </c>
      <c r="S295" s="9" t="str">
        <f t="shared" si="87"/>
        <v/>
      </c>
      <c r="T295" s="16" t="str">
        <f t="shared" si="88"/>
        <v/>
      </c>
      <c r="U295" s="10" t="str">
        <f t="shared" si="80"/>
        <v/>
      </c>
      <c r="V295" s="10" t="str">
        <f>IF($T294=0,SUM(I$2:I293),IF(OR(E295="",I295="",I295="No Credits Listed"),"",IF($Q295&gt;1,"",SUMIF($P:$P,$P295,$I:$I))))</f>
        <v/>
      </c>
      <c r="W295" s="10" t="str">
        <f>IF($T294=0,SUM(J$2:J293),IF(OR(E295="",J295=""),"",IF($Q295&gt;1,"",SUMIF($P:$P,$P295,$J:$J))))</f>
        <v/>
      </c>
      <c r="X295" s="10" t="str">
        <f t="shared" si="96"/>
        <v/>
      </c>
      <c r="Y295" s="9" t="str">
        <f t="shared" si="81"/>
        <v/>
      </c>
      <c r="Z295" s="10" t="str">
        <f t="shared" si="82"/>
        <v/>
      </c>
      <c r="AA295" s="10" t="str">
        <f t="shared" si="83"/>
        <v/>
      </c>
      <c r="AB295" s="10" t="str">
        <f t="shared" si="89"/>
        <v/>
      </c>
      <c r="AC295" s="17" t="str">
        <f t="shared" si="90"/>
        <v/>
      </c>
      <c r="AD295" s="18" t="str">
        <f t="shared" si="91"/>
        <v/>
      </c>
      <c r="AE295" s="18" t="str">
        <f t="shared" si="92"/>
        <v/>
      </c>
      <c r="AF295" s="18" t="str">
        <f t="shared" si="93"/>
        <v/>
      </c>
    </row>
    <row r="296" spans="1:32" ht="15.75">
      <c r="A296" s="13"/>
      <c r="B296" s="13"/>
      <c r="C296" s="13"/>
      <c r="D296" s="4"/>
      <c r="E296" s="13"/>
      <c r="F296" s="14"/>
      <c r="G296" s="15"/>
      <c r="H296" s="9" t="str">
        <f>IF(AND(ISBLANK(D296),ISBLANK(E296),ISBLANK(F296),ISBLANK(G296)),"",_xlfn.IFS(ISBLANK(D296),"No Calendar Reported",ISBLANK(G296),"No Grade Reported",D296="quarter",VLOOKUP(G296,'Grades '!$A$3:$B$62,2,FALSE),D296="semester",VLOOKUP(G296,'Grades '!$C$3:$D$62,2,FALSE),D296="us semester percentage",VLOOKUP(G296,'Grades '!$G$3:$H$102,2,FALSE),D296="us quarter percentage",VLOOKUP(G296,'Grades '!$E$3:$F$102,2,FALSE),D296="canadian quarter percentage",VLOOKUP(G296,'Grades '!$I$3:$J$102,2,FALSE),D296="canadian semester percentage",VLOOKUP(G296,'Grades '!$K$3:$L$102,2,FALSE)))</f>
        <v/>
      </c>
      <c r="I296" s="9" t="str">
        <f t="shared" si="95"/>
        <v/>
      </c>
      <c r="J296" s="10" t="str">
        <f t="shared" si="84"/>
        <v/>
      </c>
      <c r="K296" s="11" t="str">
        <f t="shared" si="97"/>
        <v/>
      </c>
      <c r="L296" s="11" t="str">
        <f t="shared" si="94"/>
        <v/>
      </c>
      <c r="M296" s="11" t="str">
        <f>IF($T295=0,SUM(I$2:I294),"")</f>
        <v/>
      </c>
      <c r="N296" s="11" t="str">
        <f>IF($T295=0,SUM(J$2:J296),"")</f>
        <v/>
      </c>
      <c r="O296" s="18" t="str">
        <f t="shared" si="79"/>
        <v/>
      </c>
      <c r="P296" s="29" t="str">
        <f>IF(OR(ISBLANK(B296),ISBLANK(C296)),"",VLOOKUP(B296&amp;C296,'Grades '!Q$2:R$285,2,FALSE))</f>
        <v/>
      </c>
      <c r="Q296" s="9" t="str">
        <f t="shared" si="85"/>
        <v/>
      </c>
      <c r="R296" s="9" t="str">
        <f t="shared" si="86"/>
        <v/>
      </c>
      <c r="S296" s="9" t="str">
        <f t="shared" si="87"/>
        <v/>
      </c>
      <c r="T296" s="16" t="str">
        <f t="shared" si="88"/>
        <v/>
      </c>
      <c r="U296" s="10" t="str">
        <f t="shared" si="80"/>
        <v/>
      </c>
      <c r="V296" s="10" t="str">
        <f>IF($T295=0,SUM(I$2:I294),IF(OR(E296="",I296="",I296="No Credits Listed"),"",IF($Q296&gt;1,"",SUMIF($P:$P,$P296,$I:$I))))</f>
        <v/>
      </c>
      <c r="W296" s="10" t="str">
        <f>IF($T295=0,SUM(J$2:J294),IF(OR(E296="",J296=""),"",IF($Q296&gt;1,"",SUMIF($P:$P,$P296,$J:$J))))</f>
        <v/>
      </c>
      <c r="X296" s="10" t="str">
        <f t="shared" si="96"/>
        <v/>
      </c>
      <c r="Y296" s="9" t="str">
        <f t="shared" si="81"/>
        <v/>
      </c>
      <c r="Z296" s="10" t="str">
        <f t="shared" si="82"/>
        <v/>
      </c>
      <c r="AA296" s="10" t="str">
        <f t="shared" si="83"/>
        <v/>
      </c>
      <c r="AB296" s="10" t="str">
        <f t="shared" si="89"/>
        <v/>
      </c>
      <c r="AC296" s="17" t="str">
        <f t="shared" si="90"/>
        <v/>
      </c>
      <c r="AD296" s="18" t="str">
        <f t="shared" si="91"/>
        <v/>
      </c>
      <c r="AE296" s="18" t="str">
        <f t="shared" si="92"/>
        <v/>
      </c>
      <c r="AF296" s="18" t="str">
        <f t="shared" si="93"/>
        <v/>
      </c>
    </row>
    <row r="297" spans="1:32" ht="15.75">
      <c r="A297" s="13"/>
      <c r="B297" s="13"/>
      <c r="C297" s="13"/>
      <c r="D297" s="4"/>
      <c r="E297" s="13"/>
      <c r="F297" s="14"/>
      <c r="G297" s="15"/>
      <c r="H297" s="9" t="str">
        <f>IF(AND(ISBLANK(D297),ISBLANK(E297),ISBLANK(F297),ISBLANK(G297)),"",_xlfn.IFS(ISBLANK(D297),"No Calendar Reported",ISBLANK(G297),"No Grade Reported",D297="quarter",VLOOKUP(G297,'Grades '!$A$3:$B$62,2,FALSE),D297="semester",VLOOKUP(G297,'Grades '!$C$3:$D$62,2,FALSE),D297="us semester percentage",VLOOKUP(G297,'Grades '!$G$3:$H$102,2,FALSE),D297="us quarter percentage",VLOOKUP(G297,'Grades '!$E$3:$F$102,2,FALSE),D297="canadian quarter percentage",VLOOKUP(G297,'Grades '!$I$3:$J$102,2,FALSE),D297="canadian semester percentage",VLOOKUP(G297,'Grades '!$K$3:$L$102,2,FALSE)))</f>
        <v/>
      </c>
      <c r="I297" s="9" t="str">
        <f t="shared" si="95"/>
        <v/>
      </c>
      <c r="J297" s="10" t="str">
        <f t="shared" si="84"/>
        <v/>
      </c>
      <c r="K297" s="11" t="str">
        <f t="shared" si="97"/>
        <v/>
      </c>
      <c r="L297" s="11" t="str">
        <f t="shared" si="94"/>
        <v/>
      </c>
      <c r="M297" s="11" t="str">
        <f>IF($T296=0,SUM(I$2:I295),"")</f>
        <v/>
      </c>
      <c r="N297" s="11" t="str">
        <f>IF($T296=0,SUM(J$2:J297),"")</f>
        <v/>
      </c>
      <c r="O297" s="18" t="str">
        <f t="shared" si="79"/>
        <v/>
      </c>
      <c r="P297" s="29" t="str">
        <f>IF(OR(ISBLANK(B297),ISBLANK(C297)),"",VLOOKUP(B297&amp;C297,'Grades '!Q$2:R$285,2,FALSE))</f>
        <v/>
      </c>
      <c r="Q297" s="9" t="str">
        <f t="shared" si="85"/>
        <v/>
      </c>
      <c r="R297" s="9" t="str">
        <f t="shared" si="86"/>
        <v/>
      </c>
      <c r="S297" s="9" t="str">
        <f t="shared" si="87"/>
        <v/>
      </c>
      <c r="T297" s="16" t="str">
        <f t="shared" si="88"/>
        <v/>
      </c>
      <c r="U297" s="10" t="str">
        <f t="shared" si="80"/>
        <v/>
      </c>
      <c r="V297" s="10" t="str">
        <f>IF($T296=0,SUM(I$2:I295),IF(OR(E297="",I297="",I297="No Credits Listed"),"",IF($Q297&gt;1,"",SUMIF($P:$P,$P297,$I:$I))))</f>
        <v/>
      </c>
      <c r="W297" s="10" t="str">
        <f>IF($T296=0,SUM(J$2:J295),IF(OR(E297="",J297=""),"",IF($Q297&gt;1,"",SUMIF($P:$P,$P297,$J:$J))))</f>
        <v/>
      </c>
      <c r="X297" s="10" t="str">
        <f t="shared" si="96"/>
        <v/>
      </c>
      <c r="Y297" s="9" t="str">
        <f t="shared" si="81"/>
        <v/>
      </c>
      <c r="Z297" s="10" t="str">
        <f t="shared" si="82"/>
        <v/>
      </c>
      <c r="AA297" s="10" t="str">
        <f t="shared" si="83"/>
        <v/>
      </c>
      <c r="AB297" s="10" t="str">
        <f t="shared" si="89"/>
        <v/>
      </c>
      <c r="AC297" s="17" t="str">
        <f t="shared" si="90"/>
        <v/>
      </c>
      <c r="AD297" s="18" t="str">
        <f t="shared" si="91"/>
        <v/>
      </c>
      <c r="AE297" s="18" t="str">
        <f t="shared" si="92"/>
        <v/>
      </c>
      <c r="AF297" s="18" t="str">
        <f t="shared" si="93"/>
        <v/>
      </c>
    </row>
    <row r="298" spans="1:32" ht="15.75">
      <c r="A298" s="13"/>
      <c r="B298" s="13"/>
      <c r="C298" s="13"/>
      <c r="D298" s="4"/>
      <c r="E298" s="13"/>
      <c r="F298" s="14"/>
      <c r="G298" s="15"/>
      <c r="H298" s="9" t="str">
        <f>IF(AND(ISBLANK(D298),ISBLANK(E298),ISBLANK(F298),ISBLANK(G298)),"",_xlfn.IFS(ISBLANK(D298),"No Calendar Reported",ISBLANK(G298),"No Grade Reported",D298="quarter",VLOOKUP(G298,'Grades '!$A$3:$B$62,2,FALSE),D298="semester",VLOOKUP(G298,'Grades '!$C$3:$D$62,2,FALSE),D298="us semester percentage",VLOOKUP(G298,'Grades '!$G$3:$H$102,2,FALSE),D298="us quarter percentage",VLOOKUP(G298,'Grades '!$E$3:$F$102,2,FALSE),D298="canadian quarter percentage",VLOOKUP(G298,'Grades '!$I$3:$J$102,2,FALSE),D298="canadian semester percentage",VLOOKUP(G298,'Grades '!$K$3:$L$102,2,FALSE)))</f>
        <v/>
      </c>
      <c r="I298" s="9" t="str">
        <f t="shared" si="95"/>
        <v/>
      </c>
      <c r="J298" s="10" t="str">
        <f t="shared" si="84"/>
        <v/>
      </c>
      <c r="K298" s="11" t="str">
        <f t="shared" si="97"/>
        <v/>
      </c>
      <c r="L298" s="11" t="str">
        <f t="shared" si="94"/>
        <v/>
      </c>
      <c r="M298" s="11" t="str">
        <f>IF($T297=0,SUM(I$2:I296),"")</f>
        <v/>
      </c>
      <c r="N298" s="11" t="str">
        <f>IF($T297=0,SUM(J$2:J298),"")</f>
        <v/>
      </c>
      <c r="O298" s="18" t="str">
        <f t="shared" si="79"/>
        <v/>
      </c>
      <c r="P298" s="29" t="str">
        <f>IF(OR(ISBLANK(B298),ISBLANK(C298)),"",VLOOKUP(B298&amp;C298,'Grades '!Q$2:R$285,2,FALSE))</f>
        <v/>
      </c>
      <c r="Q298" s="9" t="str">
        <f t="shared" si="85"/>
        <v/>
      </c>
      <c r="R298" s="9" t="str">
        <f t="shared" si="86"/>
        <v/>
      </c>
      <c r="S298" s="9" t="str">
        <f t="shared" si="87"/>
        <v/>
      </c>
      <c r="T298" s="16" t="str">
        <f t="shared" si="88"/>
        <v/>
      </c>
      <c r="U298" s="10" t="str">
        <f t="shared" si="80"/>
        <v/>
      </c>
      <c r="V298" s="10" t="str">
        <f>IF($T297=0,SUM(I$2:I296),IF(OR(E298="",I298="",I298="No Credits Listed"),"",IF($Q298&gt;1,"",SUMIF($P:$P,$P298,$I:$I))))</f>
        <v/>
      </c>
      <c r="W298" s="10" t="str">
        <f>IF($T297=0,SUM(J$2:J296),IF(OR(E298="",J298=""),"",IF($Q298&gt;1,"",SUMIF($P:$P,$P298,$J:$J))))</f>
        <v/>
      </c>
      <c r="X298" s="10" t="str">
        <f t="shared" si="96"/>
        <v/>
      </c>
      <c r="Y298" s="9" t="str">
        <f t="shared" si="81"/>
        <v/>
      </c>
      <c r="Z298" s="10" t="str">
        <f t="shared" si="82"/>
        <v/>
      </c>
      <c r="AA298" s="10" t="str">
        <f t="shared" si="83"/>
        <v/>
      </c>
      <c r="AB298" s="10" t="str">
        <f t="shared" si="89"/>
        <v/>
      </c>
      <c r="AC298" s="17" t="str">
        <f t="shared" si="90"/>
        <v/>
      </c>
      <c r="AD298" s="18" t="str">
        <f t="shared" si="91"/>
        <v/>
      </c>
      <c r="AE298" s="18" t="str">
        <f t="shared" si="92"/>
        <v/>
      </c>
      <c r="AF298" s="18" t="str">
        <f t="shared" si="93"/>
        <v/>
      </c>
    </row>
    <row r="299" spans="1:32" ht="15.75">
      <c r="A299" s="13"/>
      <c r="B299" s="13"/>
      <c r="C299" s="13"/>
      <c r="D299" s="4"/>
      <c r="E299" s="13"/>
      <c r="F299" s="14"/>
      <c r="G299" s="15"/>
      <c r="H299" s="9" t="str">
        <f>IF(AND(ISBLANK(D299),ISBLANK(E299),ISBLANK(F299),ISBLANK(G299)),"",_xlfn.IFS(ISBLANK(D299),"No Calendar Reported",ISBLANK(G299),"No Grade Reported",D299="quarter",VLOOKUP(G299,'Grades '!$A$3:$B$62,2,FALSE),D299="semester",VLOOKUP(G299,'Grades '!$C$3:$D$62,2,FALSE),D299="us semester percentage",VLOOKUP(G299,'Grades '!$G$3:$H$102,2,FALSE),D299="us quarter percentage",VLOOKUP(G299,'Grades '!$E$3:$F$102,2,FALSE),D299="canadian quarter percentage",VLOOKUP(G299,'Grades '!$I$3:$J$102,2,FALSE),D299="canadian semester percentage",VLOOKUP(G299,'Grades '!$K$3:$L$102,2,FALSE)))</f>
        <v/>
      </c>
      <c r="I299" s="9" t="str">
        <f t="shared" si="95"/>
        <v/>
      </c>
      <c r="J299" s="10" t="str">
        <f t="shared" si="84"/>
        <v/>
      </c>
      <c r="K299" s="11" t="str">
        <f t="shared" si="97"/>
        <v/>
      </c>
      <c r="L299" s="11" t="str">
        <f t="shared" si="94"/>
        <v/>
      </c>
      <c r="M299" s="11" t="str">
        <f>IF($T298=0,SUM(I$2:I297),"")</f>
        <v/>
      </c>
      <c r="N299" s="11" t="str">
        <f>IF($T298=0,SUM(J$2:J299),"")</f>
        <v/>
      </c>
      <c r="O299" s="18" t="str">
        <f t="shared" si="79"/>
        <v/>
      </c>
      <c r="P299" s="29" t="str">
        <f>IF(OR(ISBLANK(B299),ISBLANK(C299)),"",VLOOKUP(B299&amp;C299,'Grades '!Q$2:R$285,2,FALSE))</f>
        <v/>
      </c>
      <c r="Q299" s="9" t="str">
        <f t="shared" si="85"/>
        <v/>
      </c>
      <c r="R299" s="9" t="str">
        <f t="shared" si="86"/>
        <v/>
      </c>
      <c r="S299" s="9" t="str">
        <f t="shared" si="87"/>
        <v/>
      </c>
      <c r="T299" s="16" t="str">
        <f t="shared" si="88"/>
        <v/>
      </c>
      <c r="U299" s="10" t="str">
        <f t="shared" si="80"/>
        <v/>
      </c>
      <c r="V299" s="10" t="str">
        <f>IF($T298=0,SUM(I$2:I297),IF(OR(E299="",I299="",I299="No Credits Listed"),"",IF($Q299&gt;1,"",SUMIF($P:$P,$P299,$I:$I))))</f>
        <v/>
      </c>
      <c r="W299" s="10" t="str">
        <f>IF($T298=0,SUM(J$2:J297),IF(OR(E299="",J299=""),"",IF($Q299&gt;1,"",SUMIF($P:$P,$P299,$J:$J))))</f>
        <v/>
      </c>
      <c r="X299" s="10" t="str">
        <f t="shared" si="96"/>
        <v/>
      </c>
      <c r="Y299" s="9" t="str">
        <f t="shared" si="81"/>
        <v/>
      </c>
      <c r="Z299" s="10" t="str">
        <f t="shared" si="82"/>
        <v/>
      </c>
      <c r="AA299" s="10" t="str">
        <f t="shared" si="83"/>
        <v/>
      </c>
      <c r="AB299" s="10" t="str">
        <f t="shared" si="89"/>
        <v/>
      </c>
      <c r="AC299" s="17" t="str">
        <f t="shared" si="90"/>
        <v/>
      </c>
      <c r="AD299" s="18" t="str">
        <f t="shared" si="91"/>
        <v/>
      </c>
      <c r="AE299" s="18" t="str">
        <f t="shared" si="92"/>
        <v/>
      </c>
      <c r="AF299" s="18" t="str">
        <f t="shared" si="93"/>
        <v/>
      </c>
    </row>
    <row r="300" spans="1:32" ht="15.75">
      <c r="A300" s="13"/>
      <c r="B300" s="13"/>
      <c r="C300" s="13"/>
      <c r="D300" s="4"/>
      <c r="E300" s="13"/>
      <c r="F300" s="14"/>
      <c r="G300" s="15"/>
      <c r="H300" s="9" t="str">
        <f>IF(AND(ISBLANK(D300),ISBLANK(E300),ISBLANK(F300),ISBLANK(G300)),"",_xlfn.IFS(ISBLANK(D300),"No Calendar Reported",ISBLANK(G300),"No Grade Reported",D300="quarter",VLOOKUP(G300,'Grades '!$A$3:$B$62,2,FALSE),D300="semester",VLOOKUP(G300,'Grades '!$C$3:$D$62,2,FALSE),D300="us semester percentage",VLOOKUP(G300,'Grades '!$G$3:$H$102,2,FALSE),D300="us quarter percentage",VLOOKUP(G300,'Grades '!$E$3:$F$102,2,FALSE),D300="canadian quarter percentage",VLOOKUP(G300,'Grades '!$I$3:$J$102,2,FALSE),D300="canadian semester percentage",VLOOKUP(G300,'Grades '!$K$3:$L$102,2,FALSE)))</f>
        <v/>
      </c>
      <c r="I300" s="9" t="str">
        <f t="shared" si="95"/>
        <v/>
      </c>
      <c r="J300" s="10" t="str">
        <f t="shared" si="84"/>
        <v/>
      </c>
      <c r="K300" s="11" t="str">
        <f t="shared" si="97"/>
        <v/>
      </c>
      <c r="L300" s="11" t="str">
        <f t="shared" si="94"/>
        <v/>
      </c>
      <c r="M300" s="11" t="str">
        <f>IF($T299=0,SUM(I$2:I298),"")</f>
        <v/>
      </c>
      <c r="N300" s="11" t="str">
        <f>IF($T299=0,SUM(J$2:J300),"")</f>
        <v/>
      </c>
      <c r="O300" s="18" t="str">
        <f t="shared" si="79"/>
        <v/>
      </c>
      <c r="P300" s="29" t="str">
        <f>IF(OR(ISBLANK(B300),ISBLANK(C300)),"",VLOOKUP(B300&amp;C300,'Grades '!Q$2:R$285,2,FALSE))</f>
        <v/>
      </c>
      <c r="Q300" s="9" t="str">
        <f t="shared" si="85"/>
        <v/>
      </c>
      <c r="R300" s="9" t="str">
        <f t="shared" si="86"/>
        <v/>
      </c>
      <c r="S300" s="9" t="str">
        <f t="shared" si="87"/>
        <v/>
      </c>
      <c r="T300" s="16" t="str">
        <f t="shared" si="88"/>
        <v/>
      </c>
      <c r="U300" s="10" t="str">
        <f t="shared" si="80"/>
        <v/>
      </c>
      <c r="V300" s="10" t="str">
        <f>IF($T299=0,SUM(I$2:I298),IF(OR(E300="",I300="",I300="No Credits Listed"),"",IF($Q300&gt;1,"",SUMIF($P:$P,$P300,$I:$I))))</f>
        <v/>
      </c>
      <c r="W300" s="10" t="str">
        <f>IF($T299=0,SUM(J$2:J298),IF(OR(E300="",J300=""),"",IF($Q300&gt;1,"",SUMIF($P:$P,$P300,$J:$J))))</f>
        <v/>
      </c>
      <c r="X300" s="10" t="str">
        <f t="shared" si="96"/>
        <v/>
      </c>
      <c r="Y300" s="9" t="str">
        <f t="shared" si="81"/>
        <v/>
      </c>
      <c r="Z300" s="10" t="str">
        <f t="shared" si="82"/>
        <v/>
      </c>
      <c r="AA300" s="10" t="str">
        <f t="shared" si="83"/>
        <v/>
      </c>
      <c r="AB300" s="10" t="str">
        <f t="shared" si="89"/>
        <v/>
      </c>
      <c r="AC300" s="17" t="str">
        <f t="shared" si="90"/>
        <v/>
      </c>
      <c r="AD300" s="18" t="str">
        <f t="shared" si="91"/>
        <v/>
      </c>
      <c r="AE300" s="18" t="str">
        <f t="shared" si="92"/>
        <v/>
      </c>
      <c r="AF300" s="18" t="str">
        <f t="shared" si="93"/>
        <v/>
      </c>
    </row>
    <row r="301" spans="1:32" ht="15.75">
      <c r="A301" s="13"/>
      <c r="B301" s="13"/>
      <c r="C301" s="13"/>
      <c r="D301" s="4"/>
      <c r="E301" s="13"/>
      <c r="F301" s="14"/>
      <c r="G301" s="15"/>
      <c r="H301" s="9" t="str">
        <f>IF(AND(ISBLANK(D301),ISBLANK(E301),ISBLANK(F301),ISBLANK(G301)),"",_xlfn.IFS(ISBLANK(D301),"No Calendar Reported",ISBLANK(G301),"No Grade Reported",D301="quarter",VLOOKUP(G301,'Grades '!$A$3:$B$62,2,FALSE),D301="semester",VLOOKUP(G301,'Grades '!$C$3:$D$62,2,FALSE),D301="us semester percentage",VLOOKUP(G301,'Grades '!$G$3:$H$102,2,FALSE),D301="us quarter percentage",VLOOKUP(G301,'Grades '!$E$3:$F$102,2,FALSE),D301="canadian quarter percentage",VLOOKUP(G301,'Grades '!$I$3:$J$102,2,FALSE),D301="canadian semester percentage",VLOOKUP(G301,'Grades '!$K$3:$L$102,2,FALSE)))</f>
        <v/>
      </c>
      <c r="I301" s="9" t="str">
        <f t="shared" si="95"/>
        <v/>
      </c>
      <c r="J301" s="10" t="str">
        <f t="shared" si="84"/>
        <v/>
      </c>
      <c r="K301" s="11" t="str">
        <f t="shared" si="97"/>
        <v/>
      </c>
      <c r="L301" s="11" t="str">
        <f t="shared" si="94"/>
        <v/>
      </c>
      <c r="M301" s="11" t="str">
        <f>IF($T300=0,SUM(I$2:I299),"")</f>
        <v/>
      </c>
      <c r="N301" s="11" t="str">
        <f>IF($T300=0,SUM(J$2:J301),"")</f>
        <v/>
      </c>
      <c r="O301" s="18" t="str">
        <f t="shared" si="79"/>
        <v/>
      </c>
      <c r="P301" s="29" t="str">
        <f>IF(OR(ISBLANK(B301),ISBLANK(C301)),"",VLOOKUP(B301&amp;C301,'Grades '!Q$2:R$285,2,FALSE))</f>
        <v/>
      </c>
      <c r="Q301" s="9" t="str">
        <f t="shared" si="85"/>
        <v/>
      </c>
      <c r="R301" s="9" t="str">
        <f t="shared" si="86"/>
        <v/>
      </c>
      <c r="S301" s="9" t="str">
        <f t="shared" si="87"/>
        <v/>
      </c>
      <c r="T301" s="16" t="str">
        <f t="shared" si="88"/>
        <v/>
      </c>
      <c r="U301" s="10" t="str">
        <f t="shared" si="80"/>
        <v/>
      </c>
      <c r="V301" s="10" t="str">
        <f>IF($T300=0,SUM(I$2:I299),IF(OR(E301="",I301="",I301="No Credits Listed"),"",IF($Q301&gt;1,"",SUMIF($P:$P,$P301,$I:$I))))</f>
        <v/>
      </c>
      <c r="W301" s="10" t="str">
        <f>IF($T300=0,SUM(J$2:J299),IF(OR(E301="",J301=""),"",IF($Q301&gt;1,"",SUMIF($P:$P,$P301,$J:$J))))</f>
        <v/>
      </c>
      <c r="X301" s="10" t="str">
        <f t="shared" si="96"/>
        <v/>
      </c>
      <c r="Y301" s="9" t="str">
        <f t="shared" si="81"/>
        <v/>
      </c>
      <c r="Z301" s="10" t="str">
        <f t="shared" si="82"/>
        <v/>
      </c>
      <c r="AA301" s="10" t="str">
        <f t="shared" si="83"/>
        <v/>
      </c>
      <c r="AB301" s="10" t="str">
        <f t="shared" si="89"/>
        <v/>
      </c>
      <c r="AC301" s="17" t="str">
        <f t="shared" si="90"/>
        <v/>
      </c>
      <c r="AD301" s="18" t="str">
        <f t="shared" si="91"/>
        <v/>
      </c>
      <c r="AE301" s="18" t="str">
        <f t="shared" si="92"/>
        <v/>
      </c>
      <c r="AF301" s="18" t="str">
        <f t="shared" si="93"/>
        <v/>
      </c>
    </row>
    <row r="302" spans="1:32" ht="15.75">
      <c r="A302" s="13"/>
      <c r="B302" s="13"/>
      <c r="C302" s="13"/>
      <c r="D302" s="4"/>
      <c r="E302" s="13"/>
      <c r="F302" s="14"/>
      <c r="G302" s="15"/>
      <c r="H302" s="9" t="str">
        <f>IF(AND(ISBLANK(D302),ISBLANK(E302),ISBLANK(F302),ISBLANK(G302)),"",_xlfn.IFS(ISBLANK(D302),"No Calendar Reported",ISBLANK(G302),"No Grade Reported",D302="quarter",VLOOKUP(G302,'Grades '!$A$3:$B$62,2,FALSE),D302="semester",VLOOKUP(G302,'Grades '!$C$3:$D$62,2,FALSE),D302="us semester percentage",VLOOKUP(G302,'Grades '!$G$3:$H$102,2,FALSE),D302="us quarter percentage",VLOOKUP(G302,'Grades '!$E$3:$F$102,2,FALSE),D302="canadian quarter percentage",VLOOKUP(G302,'Grades '!$I$3:$J$102,2,FALSE),D302="canadian semester percentage",VLOOKUP(G302,'Grades '!$K$3:$L$102,2,FALSE)))</f>
        <v/>
      </c>
      <c r="I302" s="9" t="str">
        <f t="shared" si="95"/>
        <v/>
      </c>
      <c r="J302" s="10" t="str">
        <f t="shared" si="84"/>
        <v/>
      </c>
      <c r="K302" s="11" t="str">
        <f t="shared" si="97"/>
        <v/>
      </c>
      <c r="L302" s="11" t="str">
        <f t="shared" si="94"/>
        <v/>
      </c>
      <c r="M302" s="11" t="str">
        <f>IF($T301=0,SUM(I$2:I300),"")</f>
        <v/>
      </c>
      <c r="N302" s="11" t="str">
        <f>IF($T301=0,SUM(J$2:J302),"")</f>
        <v/>
      </c>
      <c r="O302" s="18" t="str">
        <f t="shared" si="79"/>
        <v/>
      </c>
      <c r="P302" s="29" t="str">
        <f>IF(OR(ISBLANK(B302),ISBLANK(C302)),"",VLOOKUP(B302&amp;C302,'Grades '!Q$2:R$285,2,FALSE))</f>
        <v/>
      </c>
      <c r="Q302" s="9" t="str">
        <f t="shared" si="85"/>
        <v/>
      </c>
      <c r="R302" s="9" t="str">
        <f t="shared" si="86"/>
        <v/>
      </c>
      <c r="S302" s="9" t="str">
        <f t="shared" si="87"/>
        <v/>
      </c>
      <c r="T302" s="16" t="str">
        <f t="shared" si="88"/>
        <v/>
      </c>
      <c r="U302" s="10" t="str">
        <f t="shared" si="80"/>
        <v/>
      </c>
      <c r="V302" s="10" t="str">
        <f>IF($T301=0,SUM(I$2:I300),IF(OR(E302="",I302="",I302="No Credits Listed"),"",IF($Q302&gt;1,"",SUMIF($P:$P,$P302,$I:$I))))</f>
        <v/>
      </c>
      <c r="W302" s="10" t="str">
        <f>IF($T301=0,SUM(J$2:J300),IF(OR(E302="",J302=""),"",IF($Q302&gt;1,"",SUMIF($P:$P,$P302,$J:$J))))</f>
        <v/>
      </c>
      <c r="X302" s="10" t="str">
        <f t="shared" si="96"/>
        <v/>
      </c>
      <c r="Y302" s="9" t="str">
        <f t="shared" si="81"/>
        <v/>
      </c>
      <c r="Z302" s="10" t="str">
        <f t="shared" si="82"/>
        <v/>
      </c>
      <c r="AA302" s="10" t="str">
        <f t="shared" si="83"/>
        <v/>
      </c>
      <c r="AB302" s="10" t="str">
        <f t="shared" si="89"/>
        <v/>
      </c>
      <c r="AC302" s="17" t="str">
        <f t="shared" si="90"/>
        <v/>
      </c>
      <c r="AD302" s="18" t="str">
        <f t="shared" si="91"/>
        <v/>
      </c>
      <c r="AE302" s="18" t="str">
        <f t="shared" si="92"/>
        <v/>
      </c>
      <c r="AF302" s="18" t="str">
        <f t="shared" si="93"/>
        <v/>
      </c>
    </row>
    <row r="303" spans="1:32" ht="15.75">
      <c r="A303" s="13"/>
      <c r="B303" s="13"/>
      <c r="C303" s="13"/>
      <c r="D303" s="4"/>
      <c r="E303" s="13"/>
      <c r="F303" s="14"/>
      <c r="G303" s="15"/>
      <c r="H303" s="9" t="str">
        <f>IF(AND(ISBLANK(D303),ISBLANK(E303),ISBLANK(F303),ISBLANK(G303)),"",_xlfn.IFS(ISBLANK(D303),"No Calendar Reported",ISBLANK(G303),"No Grade Reported",D303="quarter",VLOOKUP(G303,'Grades '!$A$3:$B$62,2,FALSE),D303="semester",VLOOKUP(G303,'Grades '!$C$3:$D$62,2,FALSE),D303="us semester percentage",VLOOKUP(G303,'Grades '!$G$3:$H$102,2,FALSE),D303="us quarter percentage",VLOOKUP(G303,'Grades '!$E$3:$F$102,2,FALSE),D303="canadian quarter percentage",VLOOKUP(G303,'Grades '!$I$3:$J$102,2,FALSE),D303="canadian semester percentage",VLOOKUP(G303,'Grades '!$K$3:$L$102,2,FALSE)))</f>
        <v/>
      </c>
      <c r="I303" s="9" t="str">
        <f t="shared" si="95"/>
        <v/>
      </c>
      <c r="J303" s="10" t="str">
        <f t="shared" si="84"/>
        <v/>
      </c>
      <c r="K303" s="11" t="str">
        <f t="shared" si="97"/>
        <v/>
      </c>
      <c r="L303" s="11" t="str">
        <f t="shared" si="94"/>
        <v/>
      </c>
      <c r="M303" s="11" t="str">
        <f>IF($T302=0,SUM(I$2:I301),"")</f>
        <v/>
      </c>
      <c r="N303" s="11" t="str">
        <f>IF($T302=0,SUM(J$2:J303),"")</f>
        <v/>
      </c>
      <c r="O303" s="18" t="str">
        <f t="shared" si="79"/>
        <v/>
      </c>
      <c r="P303" s="29" t="str">
        <f>IF(OR(ISBLANK(B303),ISBLANK(C303)),"",VLOOKUP(B303&amp;C303,'Grades '!Q$2:R$285,2,FALSE))</f>
        <v/>
      </c>
      <c r="Q303" s="9" t="str">
        <f t="shared" si="85"/>
        <v/>
      </c>
      <c r="R303" s="9" t="str">
        <f t="shared" si="86"/>
        <v/>
      </c>
      <c r="S303" s="9" t="str">
        <f t="shared" si="87"/>
        <v/>
      </c>
      <c r="T303" s="16" t="str">
        <f t="shared" si="88"/>
        <v/>
      </c>
      <c r="U303" s="10" t="str">
        <f t="shared" si="80"/>
        <v/>
      </c>
      <c r="V303" s="10" t="str">
        <f>IF($T302=0,SUM(I$2:I301),IF(OR(E303="",I303="",I303="No Credits Listed"),"",IF($Q303&gt;1,"",SUMIF($P:$P,$P303,$I:$I))))</f>
        <v/>
      </c>
      <c r="W303" s="10" t="str">
        <f>IF($T302=0,SUM(J$2:J301),IF(OR(E303="",J303=""),"",IF($Q303&gt;1,"",SUMIF($P:$P,$P303,$J:$J))))</f>
        <v/>
      </c>
      <c r="X303" s="10" t="str">
        <f t="shared" si="96"/>
        <v/>
      </c>
      <c r="Y303" s="9" t="str">
        <f t="shared" si="81"/>
        <v/>
      </c>
      <c r="Z303" s="10" t="str">
        <f t="shared" si="82"/>
        <v/>
      </c>
      <c r="AA303" s="10" t="str">
        <f t="shared" si="83"/>
        <v/>
      </c>
      <c r="AB303" s="10" t="str">
        <f t="shared" si="89"/>
        <v/>
      </c>
      <c r="AC303" s="17" t="str">
        <f t="shared" si="90"/>
        <v/>
      </c>
      <c r="AD303" s="18" t="str">
        <f t="shared" si="91"/>
        <v/>
      </c>
      <c r="AE303" s="18" t="str">
        <f t="shared" si="92"/>
        <v/>
      </c>
      <c r="AF303" s="18" t="str">
        <f t="shared" si="93"/>
        <v/>
      </c>
    </row>
    <row r="304" spans="1:32" ht="15.75">
      <c r="A304" s="13"/>
      <c r="B304" s="13"/>
      <c r="C304" s="13"/>
      <c r="D304" s="4"/>
      <c r="E304" s="13"/>
      <c r="F304" s="14"/>
      <c r="G304" s="15"/>
      <c r="H304" s="9" t="str">
        <f>IF(AND(ISBLANK(D304),ISBLANK(E304),ISBLANK(F304),ISBLANK(G304)),"",_xlfn.IFS(ISBLANK(D304),"No Calendar Reported",ISBLANK(G304),"No Grade Reported",D304="quarter",VLOOKUP(G304,'Grades '!$A$3:$B$62,2,FALSE),D304="semester",VLOOKUP(G304,'Grades '!$C$3:$D$62,2,FALSE),D304="us semester percentage",VLOOKUP(G304,'Grades '!$G$3:$H$102,2,FALSE),D304="us quarter percentage",VLOOKUP(G304,'Grades '!$E$3:$F$102,2,FALSE),D304="canadian quarter percentage",VLOOKUP(G304,'Grades '!$I$3:$J$102,2,FALSE),D304="canadian semester percentage",VLOOKUP(G304,'Grades '!$K$3:$L$102,2,FALSE)))</f>
        <v/>
      </c>
      <c r="I304" s="9" t="str">
        <f t="shared" si="95"/>
        <v/>
      </c>
      <c r="J304" s="10" t="str">
        <f t="shared" si="84"/>
        <v/>
      </c>
      <c r="K304" s="11" t="str">
        <f t="shared" si="97"/>
        <v/>
      </c>
      <c r="L304" s="11" t="str">
        <f t="shared" si="94"/>
        <v/>
      </c>
      <c r="M304" s="11" t="str">
        <f>IF($T303=0,SUM(I$2:I302),"")</f>
        <v/>
      </c>
      <c r="N304" s="11" t="str">
        <f>IF($T303=0,SUM(J$2:J304),"")</f>
        <v/>
      </c>
      <c r="O304" s="18" t="str">
        <f t="shared" si="79"/>
        <v/>
      </c>
      <c r="P304" s="29" t="str">
        <f>IF(OR(ISBLANK(B304),ISBLANK(C304)),"",VLOOKUP(B304&amp;C304,'Grades '!Q$2:R$285,2,FALSE))</f>
        <v/>
      </c>
      <c r="Q304" s="9" t="str">
        <f t="shared" si="85"/>
        <v/>
      </c>
      <c r="R304" s="9" t="str">
        <f t="shared" si="86"/>
        <v/>
      </c>
      <c r="S304" s="9" t="str">
        <f t="shared" si="87"/>
        <v/>
      </c>
      <c r="T304" s="16" t="str">
        <f t="shared" si="88"/>
        <v/>
      </c>
      <c r="U304" s="10" t="str">
        <f t="shared" si="80"/>
        <v/>
      </c>
      <c r="V304" s="10" t="str">
        <f>IF($T303=0,SUM(I$2:I302),IF(OR(E304="",I304="",I304="No Credits Listed"),"",IF($Q304&gt;1,"",SUMIF($P:$P,$P304,$I:$I))))</f>
        <v/>
      </c>
      <c r="W304" s="10" t="str">
        <f>IF($T303=0,SUM(J$2:J302),IF(OR(E304="",J304=""),"",IF($Q304&gt;1,"",SUMIF($P:$P,$P304,$J:$J))))</f>
        <v/>
      </c>
      <c r="X304" s="10" t="str">
        <f t="shared" si="96"/>
        <v/>
      </c>
      <c r="Y304" s="9" t="str">
        <f t="shared" si="81"/>
        <v/>
      </c>
      <c r="Z304" s="10" t="str">
        <f t="shared" si="82"/>
        <v/>
      </c>
      <c r="AA304" s="10" t="str">
        <f t="shared" si="83"/>
        <v/>
      </c>
      <c r="AB304" s="10" t="str">
        <f t="shared" si="89"/>
        <v/>
      </c>
      <c r="AC304" s="17" t="str">
        <f t="shared" si="90"/>
        <v/>
      </c>
      <c r="AD304" s="18" t="str">
        <f t="shared" si="91"/>
        <v/>
      </c>
      <c r="AE304" s="18" t="str">
        <f t="shared" si="92"/>
        <v/>
      </c>
      <c r="AF304" s="18" t="str">
        <f t="shared" si="93"/>
        <v/>
      </c>
    </row>
    <row r="305" spans="1:32" ht="15.75">
      <c r="A305" s="13"/>
      <c r="B305" s="13"/>
      <c r="C305" s="13"/>
      <c r="D305" s="4"/>
      <c r="E305" s="13"/>
      <c r="F305" s="14"/>
      <c r="G305" s="15"/>
      <c r="H305" s="9" t="str">
        <f>IF(AND(ISBLANK(D305),ISBLANK(E305),ISBLANK(F305),ISBLANK(G305)),"",_xlfn.IFS(ISBLANK(D305),"No Calendar Reported",ISBLANK(G305),"No Grade Reported",D305="quarter",VLOOKUP(G305,'Grades '!$A$3:$B$62,2,FALSE),D305="semester",VLOOKUP(G305,'Grades '!$C$3:$D$62,2,FALSE),D305="us semester percentage",VLOOKUP(G305,'Grades '!$G$3:$H$102,2,FALSE),D305="us quarter percentage",VLOOKUP(G305,'Grades '!$E$3:$F$102,2,FALSE),D305="canadian quarter percentage",VLOOKUP(G305,'Grades '!$I$3:$J$102,2,FALSE),D305="canadian semester percentage",VLOOKUP(G305,'Grades '!$K$3:$L$102,2,FALSE)))</f>
        <v/>
      </c>
      <c r="I305" s="9" t="str">
        <f t="shared" si="95"/>
        <v/>
      </c>
      <c r="J305" s="10" t="str">
        <f t="shared" si="84"/>
        <v/>
      </c>
      <c r="K305" s="11" t="str">
        <f t="shared" si="97"/>
        <v/>
      </c>
      <c r="L305" s="11" t="str">
        <f t="shared" si="94"/>
        <v/>
      </c>
      <c r="M305" s="11" t="str">
        <f>IF($T304=0,SUM(I$2:I303),"")</f>
        <v/>
      </c>
      <c r="N305" s="11" t="str">
        <f>IF($T304=0,SUM(J$2:J305),"")</f>
        <v/>
      </c>
      <c r="O305" s="18" t="str">
        <f t="shared" si="79"/>
        <v/>
      </c>
      <c r="P305" s="29" t="str">
        <f>IF(OR(ISBLANK(B305),ISBLANK(C305)),"",VLOOKUP(B305&amp;C305,'Grades '!Q$2:R$285,2,FALSE))</f>
        <v/>
      </c>
      <c r="Q305" s="9" t="str">
        <f t="shared" si="85"/>
        <v/>
      </c>
      <c r="R305" s="9" t="str">
        <f t="shared" si="86"/>
        <v/>
      </c>
      <c r="S305" s="9" t="str">
        <f t="shared" si="87"/>
        <v/>
      </c>
      <c r="T305" s="16" t="str">
        <f t="shared" si="88"/>
        <v/>
      </c>
      <c r="U305" s="10" t="str">
        <f t="shared" si="80"/>
        <v/>
      </c>
      <c r="V305" s="10" t="str">
        <f>IF($T304=0,SUM(I$2:I303),IF(OR(E305="",I305="",I305="No Credits Listed"),"",IF($Q305&gt;1,"",SUMIF($P:$P,$P305,$I:$I))))</f>
        <v/>
      </c>
      <c r="W305" s="10" t="str">
        <f>IF($T304=0,SUM(J$2:J303),IF(OR(E305="",J305=""),"",IF($Q305&gt;1,"",SUMIF($P:$P,$P305,$J:$J))))</f>
        <v/>
      </c>
      <c r="X305" s="10" t="str">
        <f t="shared" si="96"/>
        <v/>
      </c>
      <c r="Y305" s="9" t="str">
        <f t="shared" si="81"/>
        <v/>
      </c>
      <c r="Z305" s="10" t="str">
        <f t="shared" si="82"/>
        <v/>
      </c>
      <c r="AA305" s="10" t="str">
        <f t="shared" si="83"/>
        <v/>
      </c>
      <c r="AB305" s="10" t="str">
        <f t="shared" si="89"/>
        <v/>
      </c>
      <c r="AC305" s="17" t="str">
        <f t="shared" si="90"/>
        <v/>
      </c>
      <c r="AD305" s="18" t="str">
        <f t="shared" si="91"/>
        <v/>
      </c>
      <c r="AE305" s="18" t="str">
        <f t="shared" si="92"/>
        <v/>
      </c>
      <c r="AF305" s="18" t="str">
        <f t="shared" si="93"/>
        <v/>
      </c>
    </row>
    <row r="306" spans="1:32" ht="15.75">
      <c r="A306" s="13"/>
      <c r="B306" s="13"/>
      <c r="C306" s="13"/>
      <c r="D306" s="4"/>
      <c r="E306" s="13"/>
      <c r="F306" s="14"/>
      <c r="G306" s="15"/>
      <c r="H306" s="9" t="str">
        <f>IF(AND(ISBLANK(D306),ISBLANK(E306),ISBLANK(F306),ISBLANK(G306)),"",_xlfn.IFS(ISBLANK(D306),"No Calendar Reported",ISBLANK(G306),"No Grade Reported",D306="quarter",VLOOKUP(G306,'Grades '!$A$3:$B$62,2,FALSE),D306="semester",VLOOKUP(G306,'Grades '!$C$3:$D$62,2,FALSE),D306="us semester percentage",VLOOKUP(G306,'Grades '!$G$3:$H$102,2,FALSE),D306="us quarter percentage",VLOOKUP(G306,'Grades '!$E$3:$F$102,2,FALSE),D306="canadian quarter percentage",VLOOKUP(G306,'Grades '!$I$3:$J$102,2,FALSE),D306="canadian semester percentage",VLOOKUP(G306,'Grades '!$K$3:$L$102,2,FALSE)))</f>
        <v/>
      </c>
      <c r="I306" s="9" t="str">
        <f t="shared" si="95"/>
        <v/>
      </c>
      <c r="J306" s="10" t="str">
        <f t="shared" si="84"/>
        <v/>
      </c>
      <c r="K306" s="11" t="str">
        <f t="shared" si="97"/>
        <v/>
      </c>
      <c r="L306" s="11" t="str">
        <f t="shared" si="94"/>
        <v/>
      </c>
      <c r="M306" s="11" t="str">
        <f>IF($T305=0,SUM(I$2:I304),"")</f>
        <v/>
      </c>
      <c r="N306" s="11" t="str">
        <f>IF($T305=0,SUM(J$2:J306),"")</f>
        <v/>
      </c>
      <c r="O306" s="18" t="str">
        <f t="shared" si="79"/>
        <v/>
      </c>
      <c r="P306" s="29" t="str">
        <f>IF(OR(ISBLANK(B306),ISBLANK(C306)),"",VLOOKUP(B306&amp;C306,'Grades '!Q$2:R$285,2,FALSE))</f>
        <v/>
      </c>
      <c r="Q306" s="9" t="str">
        <f t="shared" si="85"/>
        <v/>
      </c>
      <c r="R306" s="9" t="str">
        <f t="shared" si="86"/>
        <v/>
      </c>
      <c r="S306" s="9" t="str">
        <f t="shared" si="87"/>
        <v/>
      </c>
      <c r="T306" s="16" t="str">
        <f t="shared" si="88"/>
        <v/>
      </c>
      <c r="U306" s="10" t="str">
        <f t="shared" si="80"/>
        <v/>
      </c>
      <c r="V306" s="10" t="str">
        <f>IF($T305=0,SUM(I$2:I304),IF(OR(E306="",I306="",I306="No Credits Listed"),"",IF($Q306&gt;1,"",SUMIF($P:$P,$P306,$I:$I))))</f>
        <v/>
      </c>
      <c r="W306" s="10" t="str">
        <f>IF($T305=0,SUM(J$2:J304),IF(OR(E306="",J306=""),"",IF($Q306&gt;1,"",SUMIF($P:$P,$P306,$J:$J))))</f>
        <v/>
      </c>
      <c r="X306" s="10" t="str">
        <f t="shared" si="96"/>
        <v/>
      </c>
      <c r="Y306" s="9" t="str">
        <f t="shared" si="81"/>
        <v/>
      </c>
      <c r="Z306" s="10" t="str">
        <f t="shared" si="82"/>
        <v/>
      </c>
      <c r="AA306" s="10" t="str">
        <f t="shared" si="83"/>
        <v/>
      </c>
      <c r="AB306" s="10" t="str">
        <f t="shared" si="89"/>
        <v/>
      </c>
      <c r="AC306" s="17" t="str">
        <f t="shared" si="90"/>
        <v/>
      </c>
      <c r="AD306" s="18" t="str">
        <f t="shared" si="91"/>
        <v/>
      </c>
      <c r="AE306" s="18" t="str">
        <f t="shared" si="92"/>
        <v/>
      </c>
      <c r="AF306" s="18" t="str">
        <f t="shared" si="93"/>
        <v/>
      </c>
    </row>
    <row r="307" spans="1:32" ht="15.75">
      <c r="A307" s="13"/>
      <c r="B307" s="13"/>
      <c r="C307" s="13"/>
      <c r="D307" s="4"/>
      <c r="E307" s="13"/>
      <c r="F307" s="14"/>
      <c r="G307" s="15"/>
      <c r="H307" s="9" t="str">
        <f>IF(AND(ISBLANK(D307),ISBLANK(E307),ISBLANK(F307),ISBLANK(G307)),"",_xlfn.IFS(ISBLANK(D307),"No Calendar Reported",ISBLANK(G307),"No Grade Reported",D307="quarter",VLOOKUP(G307,'Grades '!$A$3:$B$62,2,FALSE),D307="semester",VLOOKUP(G307,'Grades '!$C$3:$D$62,2,FALSE),D307="us semester percentage",VLOOKUP(G307,'Grades '!$G$3:$H$102,2,FALSE),D307="us quarter percentage",VLOOKUP(G307,'Grades '!$E$3:$F$102,2,FALSE),D307="canadian quarter percentage",VLOOKUP(G307,'Grades '!$I$3:$J$102,2,FALSE),D307="canadian semester percentage",VLOOKUP(G307,'Grades '!$K$3:$L$102,2,FALSE)))</f>
        <v/>
      </c>
      <c r="I307" s="9" t="str">
        <f t="shared" si="95"/>
        <v/>
      </c>
      <c r="J307" s="10" t="str">
        <f t="shared" si="84"/>
        <v/>
      </c>
      <c r="K307" s="11" t="str">
        <f t="shared" si="97"/>
        <v/>
      </c>
      <c r="L307" s="11" t="str">
        <f t="shared" si="94"/>
        <v/>
      </c>
      <c r="M307" s="11" t="str">
        <f>IF($T306=0,SUM(I$2:I305),"")</f>
        <v/>
      </c>
      <c r="N307" s="11" t="str">
        <f>IF($T306=0,SUM(J$2:J307),"")</f>
        <v/>
      </c>
      <c r="O307" s="18" t="str">
        <f t="shared" si="79"/>
        <v/>
      </c>
      <c r="P307" s="29" t="str">
        <f>IF(OR(ISBLANK(B307),ISBLANK(C307)),"",VLOOKUP(B307&amp;C307,'Grades '!Q$2:R$285,2,FALSE))</f>
        <v/>
      </c>
      <c r="Q307" s="9" t="str">
        <f t="shared" si="85"/>
        <v/>
      </c>
      <c r="R307" s="9" t="str">
        <f t="shared" si="86"/>
        <v/>
      </c>
      <c r="S307" s="9" t="str">
        <f t="shared" si="87"/>
        <v/>
      </c>
      <c r="T307" s="16" t="str">
        <f t="shared" si="88"/>
        <v/>
      </c>
      <c r="U307" s="10" t="str">
        <f t="shared" si="80"/>
        <v/>
      </c>
      <c r="V307" s="10" t="str">
        <f>IF($T306=0,SUM(I$2:I305),IF(OR(E307="",I307="",I307="No Credits Listed"),"",IF($Q307&gt;1,"",SUMIF($P:$P,$P307,$I:$I))))</f>
        <v/>
      </c>
      <c r="W307" s="10" t="str">
        <f>IF($T306=0,SUM(J$2:J305),IF(OR(E307="",J307=""),"",IF($Q307&gt;1,"",SUMIF($P:$P,$P307,$J:$J))))</f>
        <v/>
      </c>
      <c r="X307" s="10" t="str">
        <f t="shared" si="96"/>
        <v/>
      </c>
      <c r="Y307" s="9" t="str">
        <f t="shared" si="81"/>
        <v/>
      </c>
      <c r="Z307" s="10" t="str">
        <f t="shared" si="82"/>
        <v/>
      </c>
      <c r="AA307" s="10" t="str">
        <f t="shared" si="83"/>
        <v/>
      </c>
      <c r="AB307" s="10" t="str">
        <f t="shared" si="89"/>
        <v/>
      </c>
      <c r="AC307" s="17" t="str">
        <f t="shared" si="90"/>
        <v/>
      </c>
      <c r="AD307" s="18" t="str">
        <f t="shared" si="91"/>
        <v/>
      </c>
      <c r="AE307" s="18" t="str">
        <f t="shared" si="92"/>
        <v/>
      </c>
      <c r="AF307" s="18" t="str">
        <f t="shared" si="93"/>
        <v/>
      </c>
    </row>
    <row r="308" spans="1:32" ht="15.75">
      <c r="A308" s="13"/>
      <c r="B308" s="13"/>
      <c r="C308" s="13"/>
      <c r="D308" s="4"/>
      <c r="E308" s="13"/>
      <c r="F308" s="14"/>
      <c r="G308" s="15"/>
      <c r="H308" s="9" t="str">
        <f>IF(AND(ISBLANK(D308),ISBLANK(E308),ISBLANK(F308),ISBLANK(G308)),"",_xlfn.IFS(ISBLANK(D308),"No Calendar Reported",ISBLANK(G308),"No Grade Reported",D308="quarter",VLOOKUP(G308,'Grades '!$A$3:$B$62,2,FALSE),D308="semester",VLOOKUP(G308,'Grades '!$C$3:$D$62,2,FALSE),D308="us semester percentage",VLOOKUP(G308,'Grades '!$G$3:$H$102,2,FALSE),D308="us quarter percentage",VLOOKUP(G308,'Grades '!$E$3:$F$102,2,FALSE),D308="canadian quarter percentage",VLOOKUP(G308,'Grades '!$I$3:$J$102,2,FALSE),D308="canadian semester percentage",VLOOKUP(G308,'Grades '!$K$3:$L$102,2,FALSE)))</f>
        <v/>
      </c>
      <c r="I308" s="9" t="str">
        <f t="shared" si="95"/>
        <v/>
      </c>
      <c r="J308" s="10" t="str">
        <f t="shared" si="84"/>
        <v/>
      </c>
      <c r="K308" s="11" t="str">
        <f t="shared" si="97"/>
        <v/>
      </c>
      <c r="L308" s="11" t="str">
        <f t="shared" si="94"/>
        <v/>
      </c>
      <c r="M308" s="11" t="str">
        <f>IF($T307=0,SUM(I$2:I306),"")</f>
        <v/>
      </c>
      <c r="N308" s="11" t="str">
        <f>IF($T307=0,SUM(J$2:J308),"")</f>
        <v/>
      </c>
      <c r="O308" s="18" t="str">
        <f t="shared" si="79"/>
        <v/>
      </c>
      <c r="P308" s="29" t="str">
        <f>IF(OR(ISBLANK(B308),ISBLANK(C308)),"",VLOOKUP(B308&amp;C308,'Grades '!Q$2:R$285,2,FALSE))</f>
        <v/>
      </c>
      <c r="Q308" s="9" t="str">
        <f t="shared" si="85"/>
        <v/>
      </c>
      <c r="R308" s="9" t="str">
        <f t="shared" si="86"/>
        <v/>
      </c>
      <c r="S308" s="9" t="str">
        <f t="shared" si="87"/>
        <v/>
      </c>
      <c r="T308" s="16" t="str">
        <f t="shared" si="88"/>
        <v/>
      </c>
      <c r="U308" s="10" t="str">
        <f t="shared" si="80"/>
        <v/>
      </c>
      <c r="V308" s="10" t="str">
        <f>IF($T307=0,SUM(I$2:I306),IF(OR(E308="",I308="",I308="No Credits Listed"),"",IF($Q308&gt;1,"",SUMIF($P:$P,$P308,$I:$I))))</f>
        <v/>
      </c>
      <c r="W308" s="10" t="str">
        <f>IF($T307=0,SUM(J$2:J306),IF(OR(E308="",J308=""),"",IF($Q308&gt;1,"",SUMIF($P:$P,$P308,$J:$J))))</f>
        <v/>
      </c>
      <c r="X308" s="10" t="str">
        <f t="shared" si="96"/>
        <v/>
      </c>
      <c r="Y308" s="9" t="str">
        <f t="shared" si="81"/>
        <v/>
      </c>
      <c r="Z308" s="10" t="str">
        <f t="shared" si="82"/>
        <v/>
      </c>
      <c r="AA308" s="10" t="str">
        <f t="shared" si="83"/>
        <v/>
      </c>
      <c r="AB308" s="10" t="str">
        <f t="shared" si="89"/>
        <v/>
      </c>
      <c r="AC308" s="17" t="str">
        <f t="shared" si="90"/>
        <v/>
      </c>
      <c r="AD308" s="18" t="str">
        <f t="shared" si="91"/>
        <v/>
      </c>
      <c r="AE308" s="18" t="str">
        <f t="shared" si="92"/>
        <v/>
      </c>
      <c r="AF308" s="18" t="str">
        <f t="shared" si="93"/>
        <v/>
      </c>
    </row>
    <row r="309" spans="1:32" ht="15.75">
      <c r="A309" s="13"/>
      <c r="B309" s="13"/>
      <c r="C309" s="13"/>
      <c r="D309" s="4"/>
      <c r="E309" s="13"/>
      <c r="F309" s="14"/>
      <c r="G309" s="15"/>
      <c r="H309" s="9" t="str">
        <f>IF(AND(ISBLANK(D309),ISBLANK(E309),ISBLANK(F309),ISBLANK(G309)),"",_xlfn.IFS(ISBLANK(D309),"No Calendar Reported",ISBLANK(G309),"No Grade Reported",D309="quarter",VLOOKUP(G309,'Grades '!$A$3:$B$62,2,FALSE),D309="semester",VLOOKUP(G309,'Grades '!$C$3:$D$62,2,FALSE),D309="us semester percentage",VLOOKUP(G309,'Grades '!$G$3:$H$102,2,FALSE),D309="us quarter percentage",VLOOKUP(G309,'Grades '!$E$3:$F$102,2,FALSE),D309="canadian quarter percentage",VLOOKUP(G309,'Grades '!$I$3:$J$102,2,FALSE),D309="canadian semester percentage",VLOOKUP(G309,'Grades '!$K$3:$L$102,2,FALSE)))</f>
        <v/>
      </c>
      <c r="I309" s="9" t="str">
        <f t="shared" si="95"/>
        <v/>
      </c>
      <c r="J309" s="10" t="str">
        <f t="shared" si="84"/>
        <v/>
      </c>
      <c r="K309" s="11" t="str">
        <f t="shared" si="97"/>
        <v/>
      </c>
      <c r="L309" s="11" t="str">
        <f t="shared" si="94"/>
        <v/>
      </c>
      <c r="M309" s="11" t="str">
        <f>IF($T308=0,SUM(I$2:I307),"")</f>
        <v/>
      </c>
      <c r="N309" s="11" t="str">
        <f>IF($T308=0,SUM(J$2:J309),"")</f>
        <v/>
      </c>
      <c r="O309" s="18" t="str">
        <f t="shared" si="79"/>
        <v/>
      </c>
      <c r="P309" s="29" t="str">
        <f>IF(OR(ISBLANK(B309),ISBLANK(C309)),"",VLOOKUP(B309&amp;C309,'Grades '!Q$2:R$285,2,FALSE))</f>
        <v/>
      </c>
      <c r="Q309" s="9" t="str">
        <f t="shared" si="85"/>
        <v/>
      </c>
      <c r="R309" s="9" t="str">
        <f t="shared" si="86"/>
        <v/>
      </c>
      <c r="S309" s="9" t="str">
        <f t="shared" si="87"/>
        <v/>
      </c>
      <c r="T309" s="16" t="str">
        <f t="shared" si="88"/>
        <v/>
      </c>
      <c r="U309" s="10" t="str">
        <f t="shared" si="80"/>
        <v/>
      </c>
      <c r="V309" s="10" t="str">
        <f>IF($T308=0,SUM(I$2:I307),IF(OR(E309="",I309="",I309="No Credits Listed"),"",IF($Q309&gt;1,"",SUMIF($P:$P,$P309,$I:$I))))</f>
        <v/>
      </c>
      <c r="W309" s="10" t="str">
        <f>IF($T308=0,SUM(J$2:J307),IF(OR(E309="",J309=""),"",IF($Q309&gt;1,"",SUMIF($P:$P,$P309,$J:$J))))</f>
        <v/>
      </c>
      <c r="X309" s="10" t="str">
        <f t="shared" si="96"/>
        <v/>
      </c>
      <c r="Y309" s="9" t="str">
        <f t="shared" si="81"/>
        <v/>
      </c>
      <c r="Z309" s="10" t="str">
        <f t="shared" si="82"/>
        <v/>
      </c>
      <c r="AA309" s="10" t="str">
        <f t="shared" si="83"/>
        <v/>
      </c>
      <c r="AB309" s="10" t="str">
        <f t="shared" si="89"/>
        <v/>
      </c>
      <c r="AC309" s="17" t="str">
        <f t="shared" si="90"/>
        <v/>
      </c>
      <c r="AD309" s="18" t="str">
        <f t="shared" si="91"/>
        <v/>
      </c>
      <c r="AE309" s="18" t="str">
        <f t="shared" si="92"/>
        <v/>
      </c>
      <c r="AF309" s="18" t="str">
        <f t="shared" si="93"/>
        <v/>
      </c>
    </row>
    <row r="310" spans="1:32" ht="15.75">
      <c r="A310" s="13"/>
      <c r="B310" s="13"/>
      <c r="C310" s="13"/>
      <c r="D310" s="4"/>
      <c r="E310" s="13"/>
      <c r="F310" s="14"/>
      <c r="G310" s="15"/>
      <c r="H310" s="9" t="str">
        <f>IF(AND(ISBLANK(D310),ISBLANK(E310),ISBLANK(F310),ISBLANK(G310)),"",_xlfn.IFS(ISBLANK(D310),"No Calendar Reported",ISBLANK(G310),"No Grade Reported",D310="quarter",VLOOKUP(G310,'Grades '!$A$3:$B$62,2,FALSE),D310="semester",VLOOKUP(G310,'Grades '!$C$3:$D$62,2,FALSE),D310="us semester percentage",VLOOKUP(G310,'Grades '!$G$3:$H$102,2,FALSE),D310="us quarter percentage",VLOOKUP(G310,'Grades '!$E$3:$F$102,2,FALSE),D310="canadian quarter percentage",VLOOKUP(G310,'Grades '!$I$3:$J$102,2,FALSE),D310="canadian semester percentage",VLOOKUP(G310,'Grades '!$K$3:$L$102,2,FALSE)))</f>
        <v/>
      </c>
      <c r="I310" s="9" t="str">
        <f t="shared" si="95"/>
        <v/>
      </c>
      <c r="J310" s="10" t="str">
        <f t="shared" si="84"/>
        <v/>
      </c>
      <c r="K310" s="11" t="str">
        <f t="shared" si="97"/>
        <v/>
      </c>
      <c r="L310" s="11" t="str">
        <f t="shared" si="94"/>
        <v/>
      </c>
      <c r="M310" s="11" t="str">
        <f>IF($T309=0,SUM(I$2:I308),"")</f>
        <v/>
      </c>
      <c r="N310" s="11" t="str">
        <f>IF($T309=0,SUM(J$2:J310),"")</f>
        <v/>
      </c>
      <c r="O310" s="18" t="str">
        <f t="shared" si="79"/>
        <v/>
      </c>
      <c r="P310" s="29" t="str">
        <f>IF(OR(ISBLANK(B310),ISBLANK(C310)),"",VLOOKUP(B310&amp;C310,'Grades '!Q$2:R$285,2,FALSE))</f>
        <v/>
      </c>
      <c r="Q310" s="9" t="str">
        <f t="shared" si="85"/>
        <v/>
      </c>
      <c r="R310" s="9" t="str">
        <f t="shared" si="86"/>
        <v/>
      </c>
      <c r="S310" s="9" t="str">
        <f t="shared" si="87"/>
        <v/>
      </c>
      <c r="T310" s="16" t="str">
        <f t="shared" si="88"/>
        <v/>
      </c>
      <c r="U310" s="10" t="str">
        <f t="shared" si="80"/>
        <v/>
      </c>
      <c r="V310" s="10" t="str">
        <f>IF($T309=0,SUM(I$2:I308),IF(OR(E310="",I310="",I310="No Credits Listed"),"",IF($Q310&gt;1,"",SUMIF($P:$P,$P310,$I:$I))))</f>
        <v/>
      </c>
      <c r="W310" s="10" t="str">
        <f>IF($T309=0,SUM(J$2:J308),IF(OR(E310="",J310=""),"",IF($Q310&gt;1,"",SUMIF($P:$P,$P310,$J:$J))))</f>
        <v/>
      </c>
      <c r="X310" s="10" t="str">
        <f t="shared" si="96"/>
        <v/>
      </c>
      <c r="Y310" s="9" t="str">
        <f t="shared" si="81"/>
        <v/>
      </c>
      <c r="Z310" s="10" t="str">
        <f t="shared" si="82"/>
        <v/>
      </c>
      <c r="AA310" s="10" t="str">
        <f t="shared" si="83"/>
        <v/>
      </c>
      <c r="AB310" s="10" t="str">
        <f t="shared" si="89"/>
        <v/>
      </c>
      <c r="AC310" s="17" t="str">
        <f t="shared" si="90"/>
        <v/>
      </c>
      <c r="AD310" s="18" t="str">
        <f t="shared" si="91"/>
        <v/>
      </c>
      <c r="AE310" s="18" t="str">
        <f t="shared" si="92"/>
        <v/>
      </c>
      <c r="AF310" s="18" t="str">
        <f t="shared" si="93"/>
        <v/>
      </c>
    </row>
    <row r="311" spans="1:32" ht="15.75">
      <c r="A311" s="13"/>
      <c r="B311" s="13"/>
      <c r="C311" s="13"/>
      <c r="D311" s="4"/>
      <c r="E311" s="13"/>
      <c r="F311" s="14"/>
      <c r="G311" s="15"/>
      <c r="H311" s="9" t="str">
        <f>IF(AND(ISBLANK(D311),ISBLANK(E311),ISBLANK(F311),ISBLANK(G311)),"",_xlfn.IFS(ISBLANK(D311),"No Calendar Reported",ISBLANK(G311),"No Grade Reported",D311="quarter",VLOOKUP(G311,'Grades '!$A$3:$B$62,2,FALSE),D311="semester",VLOOKUP(G311,'Grades '!$C$3:$D$62,2,FALSE),D311="us semester percentage",VLOOKUP(G311,'Grades '!$G$3:$H$102,2,FALSE),D311="us quarter percentage",VLOOKUP(G311,'Grades '!$E$3:$F$102,2,FALSE),D311="canadian quarter percentage",VLOOKUP(G311,'Grades '!$I$3:$J$102,2,FALSE),D311="canadian semester percentage",VLOOKUP(G311,'Grades '!$K$3:$L$102,2,FALSE)))</f>
        <v/>
      </c>
      <c r="I311" s="9" t="str">
        <f t="shared" si="95"/>
        <v/>
      </c>
      <c r="J311" s="10" t="str">
        <f t="shared" si="84"/>
        <v/>
      </c>
      <c r="K311" s="11" t="str">
        <f t="shared" si="97"/>
        <v/>
      </c>
      <c r="L311" s="11" t="str">
        <f t="shared" si="94"/>
        <v/>
      </c>
      <c r="M311" s="11" t="str">
        <f>IF($T310=0,SUM(I$2:I309),"")</f>
        <v/>
      </c>
      <c r="N311" s="11" t="str">
        <f>IF($T310=0,SUM(J$2:J311),"")</f>
        <v/>
      </c>
      <c r="O311" s="18" t="str">
        <f t="shared" si="79"/>
        <v/>
      </c>
      <c r="P311" s="29" t="str">
        <f>IF(OR(ISBLANK(B311),ISBLANK(C311)),"",VLOOKUP(B311&amp;C311,'Grades '!Q$2:R$285,2,FALSE))</f>
        <v/>
      </c>
      <c r="Q311" s="9" t="str">
        <f t="shared" si="85"/>
        <v/>
      </c>
      <c r="R311" s="9" t="str">
        <f t="shared" si="86"/>
        <v/>
      </c>
      <c r="S311" s="9" t="str">
        <f t="shared" si="87"/>
        <v/>
      </c>
      <c r="T311" s="16" t="str">
        <f t="shared" si="88"/>
        <v/>
      </c>
      <c r="U311" s="10" t="str">
        <f t="shared" si="80"/>
        <v/>
      </c>
      <c r="V311" s="10" t="str">
        <f>IF($T310=0,SUM(I$2:I309),IF(OR(E311="",I311="",I311="No Credits Listed"),"",IF($Q311&gt;1,"",SUMIF($P:$P,$P311,$I:$I))))</f>
        <v/>
      </c>
      <c r="W311" s="10" t="str">
        <f>IF($T310=0,SUM(J$2:J309),IF(OR(E311="",J311=""),"",IF($Q311&gt;1,"",SUMIF($P:$P,$P311,$J:$J))))</f>
        <v/>
      </c>
      <c r="X311" s="10" t="str">
        <f t="shared" si="96"/>
        <v/>
      </c>
      <c r="Y311" s="9" t="str">
        <f t="shared" si="81"/>
        <v/>
      </c>
      <c r="Z311" s="10" t="str">
        <f t="shared" si="82"/>
        <v/>
      </c>
      <c r="AA311" s="10" t="str">
        <f t="shared" si="83"/>
        <v/>
      </c>
      <c r="AB311" s="10" t="str">
        <f t="shared" si="89"/>
        <v/>
      </c>
      <c r="AC311" s="17" t="str">
        <f t="shared" si="90"/>
        <v/>
      </c>
      <c r="AD311" s="18" t="str">
        <f t="shared" si="91"/>
        <v/>
      </c>
      <c r="AE311" s="18" t="str">
        <f t="shared" si="92"/>
        <v/>
      </c>
      <c r="AF311" s="18" t="str">
        <f t="shared" si="93"/>
        <v/>
      </c>
    </row>
    <row r="312" spans="1:32" ht="15.75">
      <c r="A312" s="13"/>
      <c r="B312" s="13"/>
      <c r="C312" s="13"/>
      <c r="D312" s="4"/>
      <c r="E312" s="13"/>
      <c r="F312" s="14"/>
      <c r="G312" s="15"/>
      <c r="H312" s="9" t="str">
        <f>IF(AND(ISBLANK(D312),ISBLANK(E312),ISBLANK(F312),ISBLANK(G312)),"",_xlfn.IFS(ISBLANK(D312),"No Calendar Reported",ISBLANK(G312),"No Grade Reported",D312="quarter",VLOOKUP(G312,'Grades '!$A$3:$B$62,2,FALSE),D312="semester",VLOOKUP(G312,'Grades '!$C$3:$D$62,2,FALSE),D312="us semester percentage",VLOOKUP(G312,'Grades '!$G$3:$H$102,2,FALSE),D312="us quarter percentage",VLOOKUP(G312,'Grades '!$E$3:$F$102,2,FALSE),D312="canadian quarter percentage",VLOOKUP(G312,'Grades '!$I$3:$J$102,2,FALSE),D312="canadian semester percentage",VLOOKUP(G312,'Grades '!$K$3:$L$102,2,FALSE)))</f>
        <v/>
      </c>
      <c r="I312" s="9" t="str">
        <f t="shared" si="95"/>
        <v/>
      </c>
      <c r="J312" s="10" t="str">
        <f t="shared" si="84"/>
        <v/>
      </c>
      <c r="K312" s="11" t="str">
        <f t="shared" si="97"/>
        <v/>
      </c>
      <c r="L312" s="11" t="str">
        <f t="shared" si="94"/>
        <v/>
      </c>
      <c r="M312" s="11" t="str">
        <f>IF($T311=0,SUM(I$2:I310),"")</f>
        <v/>
      </c>
      <c r="N312" s="11" t="str">
        <f>IF($T311=0,SUM(J$2:J312),"")</f>
        <v/>
      </c>
      <c r="O312" s="18" t="str">
        <f t="shared" si="79"/>
        <v/>
      </c>
      <c r="P312" s="29" t="str">
        <f>IF(OR(ISBLANK(B312),ISBLANK(C312)),"",VLOOKUP(B312&amp;C312,'Grades '!Q$2:R$285,2,FALSE))</f>
        <v/>
      </c>
      <c r="Q312" s="9" t="str">
        <f t="shared" si="85"/>
        <v/>
      </c>
      <c r="R312" s="9" t="str">
        <f t="shared" si="86"/>
        <v/>
      </c>
      <c r="S312" s="9" t="str">
        <f t="shared" si="87"/>
        <v/>
      </c>
      <c r="T312" s="16" t="str">
        <f t="shared" si="88"/>
        <v/>
      </c>
      <c r="U312" s="10" t="str">
        <f t="shared" si="80"/>
        <v/>
      </c>
      <c r="V312" s="10" t="str">
        <f>IF($T311=0,SUM(I$2:I310),IF(OR(E312="",I312="",I312="No Credits Listed"),"",IF($Q312&gt;1,"",SUMIF($P:$P,$P312,$I:$I))))</f>
        <v/>
      </c>
      <c r="W312" s="10" t="str">
        <f>IF($T311=0,SUM(J$2:J310),IF(OR(E312="",J312=""),"",IF($Q312&gt;1,"",SUMIF($P:$P,$P312,$J:$J))))</f>
        <v/>
      </c>
      <c r="X312" s="10" t="str">
        <f t="shared" si="96"/>
        <v/>
      </c>
      <c r="Y312" s="9" t="str">
        <f t="shared" si="81"/>
        <v/>
      </c>
      <c r="Z312" s="10" t="str">
        <f t="shared" si="82"/>
        <v/>
      </c>
      <c r="AA312" s="10" t="str">
        <f t="shared" si="83"/>
        <v/>
      </c>
      <c r="AB312" s="10" t="str">
        <f t="shared" si="89"/>
        <v/>
      </c>
      <c r="AC312" s="17" t="str">
        <f t="shared" si="90"/>
        <v/>
      </c>
      <c r="AD312" s="18" t="str">
        <f t="shared" si="91"/>
        <v/>
      </c>
      <c r="AE312" s="18" t="str">
        <f t="shared" si="92"/>
        <v/>
      </c>
      <c r="AF312" s="18" t="str">
        <f t="shared" si="93"/>
        <v/>
      </c>
    </row>
    <row r="313" spans="1:32" ht="15.75">
      <c r="A313" s="13"/>
      <c r="B313" s="13"/>
      <c r="C313" s="13"/>
      <c r="D313" s="4"/>
      <c r="E313" s="13"/>
      <c r="F313" s="14"/>
      <c r="G313" s="15"/>
      <c r="H313" s="9" t="str">
        <f>IF(AND(ISBLANK(D313),ISBLANK(E313),ISBLANK(F313),ISBLANK(G313)),"",_xlfn.IFS(ISBLANK(D313),"No Calendar Reported",ISBLANK(G313),"No Grade Reported",D313="quarter",VLOOKUP(G313,'Grades '!$A$3:$B$62,2,FALSE),D313="semester",VLOOKUP(G313,'Grades '!$C$3:$D$62,2,FALSE),D313="us semester percentage",VLOOKUP(G313,'Grades '!$G$3:$H$102,2,FALSE),D313="us quarter percentage",VLOOKUP(G313,'Grades '!$E$3:$F$102,2,FALSE),D313="canadian quarter percentage",VLOOKUP(G313,'Grades '!$I$3:$J$102,2,FALSE),D313="canadian semester percentage",VLOOKUP(G313,'Grades '!$K$3:$L$102,2,FALSE)))</f>
        <v/>
      </c>
      <c r="I313" s="9" t="str">
        <f t="shared" si="95"/>
        <v/>
      </c>
      <c r="J313" s="10" t="str">
        <f t="shared" si="84"/>
        <v/>
      </c>
      <c r="K313" s="11" t="str">
        <f t="shared" si="97"/>
        <v/>
      </c>
      <c r="L313" s="11" t="str">
        <f t="shared" si="94"/>
        <v/>
      </c>
      <c r="M313" s="11" t="str">
        <f>IF($T312=0,SUM(I$2:I311),"")</f>
        <v/>
      </c>
      <c r="N313" s="11" t="str">
        <f>IF($T312=0,SUM(J$2:J313),"")</f>
        <v/>
      </c>
      <c r="O313" s="18" t="str">
        <f t="shared" si="79"/>
        <v/>
      </c>
      <c r="P313" s="29" t="str">
        <f>IF(OR(ISBLANK(B313),ISBLANK(C313)),"",VLOOKUP(B313&amp;C313,'Grades '!Q$2:R$285,2,FALSE))</f>
        <v/>
      </c>
      <c r="Q313" s="9" t="str">
        <f t="shared" si="85"/>
        <v/>
      </c>
      <c r="R313" s="9" t="str">
        <f t="shared" si="86"/>
        <v/>
      </c>
      <c r="S313" s="9" t="str">
        <f t="shared" si="87"/>
        <v/>
      </c>
      <c r="T313" s="16" t="str">
        <f t="shared" si="88"/>
        <v/>
      </c>
      <c r="U313" s="10" t="str">
        <f t="shared" si="80"/>
        <v/>
      </c>
      <c r="V313" s="10" t="str">
        <f>IF($T312=0,SUM(I$2:I311),IF(OR(E313="",I313="",I313="No Credits Listed"),"",IF($Q313&gt;1,"",SUMIF($P:$P,$P313,$I:$I))))</f>
        <v/>
      </c>
      <c r="W313" s="10" t="str">
        <f>IF($T312=0,SUM(J$2:J311),IF(OR(E313="",J313=""),"",IF($Q313&gt;1,"",SUMIF($P:$P,$P313,$J:$J))))</f>
        <v/>
      </c>
      <c r="X313" s="10" t="str">
        <f t="shared" si="96"/>
        <v/>
      </c>
      <c r="Y313" s="9" t="str">
        <f t="shared" si="81"/>
        <v/>
      </c>
      <c r="Z313" s="10" t="str">
        <f t="shared" si="82"/>
        <v/>
      </c>
      <c r="AA313" s="10" t="str">
        <f t="shared" si="83"/>
        <v/>
      </c>
      <c r="AB313" s="10" t="str">
        <f t="shared" si="89"/>
        <v/>
      </c>
      <c r="AC313" s="17" t="str">
        <f t="shared" si="90"/>
        <v/>
      </c>
      <c r="AD313" s="18" t="str">
        <f t="shared" si="91"/>
        <v/>
      </c>
      <c r="AE313" s="18" t="str">
        <f t="shared" si="92"/>
        <v/>
      </c>
      <c r="AF313" s="18" t="str">
        <f t="shared" si="93"/>
        <v/>
      </c>
    </row>
    <row r="314" spans="1:32" ht="15.75">
      <c r="A314" s="13"/>
      <c r="B314" s="13"/>
      <c r="C314" s="13"/>
      <c r="D314" s="4"/>
      <c r="E314" s="13"/>
      <c r="F314" s="14"/>
      <c r="G314" s="15"/>
      <c r="H314" s="9" t="str">
        <f>IF(AND(ISBLANK(D314),ISBLANK(E314),ISBLANK(F314),ISBLANK(G314)),"",_xlfn.IFS(ISBLANK(D314),"No Calendar Reported",ISBLANK(G314),"No Grade Reported",D314="quarter",VLOOKUP(G314,'Grades '!$A$3:$B$62,2,FALSE),D314="semester",VLOOKUP(G314,'Grades '!$C$3:$D$62,2,FALSE),D314="us semester percentage",VLOOKUP(G314,'Grades '!$G$3:$H$102,2,FALSE),D314="us quarter percentage",VLOOKUP(G314,'Grades '!$E$3:$F$102,2,FALSE),D314="canadian quarter percentage",VLOOKUP(G314,'Grades '!$I$3:$J$102,2,FALSE),D314="canadian semester percentage",VLOOKUP(G314,'Grades '!$K$3:$L$102,2,FALSE)))</f>
        <v/>
      </c>
      <c r="I314" s="9" t="str">
        <f t="shared" si="95"/>
        <v/>
      </c>
      <c r="J314" s="10" t="str">
        <f t="shared" si="84"/>
        <v/>
      </c>
      <c r="K314" s="11" t="str">
        <f t="shared" si="97"/>
        <v/>
      </c>
      <c r="L314" s="11" t="str">
        <f t="shared" si="94"/>
        <v/>
      </c>
      <c r="M314" s="11" t="str">
        <f>IF($T313=0,SUM(I$2:I312),"")</f>
        <v/>
      </c>
      <c r="N314" s="11" t="str">
        <f>IF($T313=0,SUM(J$2:J314),"")</f>
        <v/>
      </c>
      <c r="O314" s="18" t="str">
        <f t="shared" si="79"/>
        <v/>
      </c>
      <c r="P314" s="29" t="str">
        <f>IF(OR(ISBLANK(B314),ISBLANK(C314)),"",VLOOKUP(B314&amp;C314,'Grades '!Q$2:R$285,2,FALSE))</f>
        <v/>
      </c>
      <c r="Q314" s="9" t="str">
        <f t="shared" si="85"/>
        <v/>
      </c>
      <c r="R314" s="9" t="str">
        <f t="shared" si="86"/>
        <v/>
      </c>
      <c r="S314" s="9" t="str">
        <f t="shared" si="87"/>
        <v/>
      </c>
      <c r="T314" s="16" t="str">
        <f t="shared" si="88"/>
        <v/>
      </c>
      <c r="U314" s="10" t="str">
        <f t="shared" si="80"/>
        <v/>
      </c>
      <c r="V314" s="10" t="str">
        <f>IF($T313=0,SUM(I$2:I312),IF(OR(E314="",I314="",I314="No Credits Listed"),"",IF($Q314&gt;1,"",SUMIF($P:$P,$P314,$I:$I))))</f>
        <v/>
      </c>
      <c r="W314" s="10" t="str">
        <f>IF($T313=0,SUM(J$2:J312),IF(OR(E314="",J314=""),"",IF($Q314&gt;1,"",SUMIF($P:$P,$P314,$J:$J))))</f>
        <v/>
      </c>
      <c r="X314" s="10" t="str">
        <f t="shared" si="96"/>
        <v/>
      </c>
      <c r="Y314" s="9" t="str">
        <f t="shared" si="81"/>
        <v/>
      </c>
      <c r="Z314" s="10" t="str">
        <f t="shared" si="82"/>
        <v/>
      </c>
      <c r="AA314" s="10" t="str">
        <f t="shared" si="83"/>
        <v/>
      </c>
      <c r="AB314" s="10" t="str">
        <f t="shared" si="89"/>
        <v/>
      </c>
      <c r="AC314" s="17" t="str">
        <f t="shared" si="90"/>
        <v/>
      </c>
      <c r="AD314" s="18" t="str">
        <f t="shared" si="91"/>
        <v/>
      </c>
      <c r="AE314" s="18" t="str">
        <f t="shared" si="92"/>
        <v/>
      </c>
      <c r="AF314" s="18" t="str">
        <f t="shared" si="93"/>
        <v/>
      </c>
    </row>
    <row r="315" spans="1:32" ht="15.75">
      <c r="A315" s="13"/>
      <c r="B315" s="13"/>
      <c r="C315" s="13"/>
      <c r="D315" s="4"/>
      <c r="E315" s="13"/>
      <c r="F315" s="14"/>
      <c r="G315" s="15"/>
      <c r="H315" s="9" t="str">
        <f>IF(AND(ISBLANK(D315),ISBLANK(E315),ISBLANK(F315),ISBLANK(G315)),"",_xlfn.IFS(ISBLANK(D315),"No Calendar Reported",ISBLANK(G315),"No Grade Reported",D315="quarter",VLOOKUP(G315,'Grades '!$A$3:$B$62,2,FALSE),D315="semester",VLOOKUP(G315,'Grades '!$C$3:$D$62,2,FALSE),D315="us semester percentage",VLOOKUP(G315,'Grades '!$G$3:$H$102,2,FALSE),D315="us quarter percentage",VLOOKUP(G315,'Grades '!$E$3:$F$102,2,FALSE),D315="canadian quarter percentage",VLOOKUP(G315,'Grades '!$I$3:$J$102,2,FALSE),D315="canadian semester percentage",VLOOKUP(G315,'Grades '!$K$3:$L$102,2,FALSE)))</f>
        <v/>
      </c>
      <c r="I315" s="9" t="str">
        <f t="shared" si="95"/>
        <v/>
      </c>
      <c r="J315" s="10" t="str">
        <f t="shared" si="84"/>
        <v/>
      </c>
      <c r="K315" s="11" t="str">
        <f t="shared" si="97"/>
        <v/>
      </c>
      <c r="L315" s="11" t="str">
        <f t="shared" si="94"/>
        <v/>
      </c>
      <c r="M315" s="11" t="str">
        <f>IF($T314=0,SUM(I$2:I313),"")</f>
        <v/>
      </c>
      <c r="N315" s="11" t="str">
        <f>IF($T314=0,SUM(J$2:J315),"")</f>
        <v/>
      </c>
      <c r="O315" s="18" t="str">
        <f t="shared" si="79"/>
        <v/>
      </c>
      <c r="P315" s="29" t="str">
        <f>IF(OR(ISBLANK(B315),ISBLANK(C315)),"",VLOOKUP(B315&amp;C315,'Grades '!Q$2:R$285,2,FALSE))</f>
        <v/>
      </c>
      <c r="Q315" s="9" t="str">
        <f t="shared" si="85"/>
        <v/>
      </c>
      <c r="R315" s="9" t="str">
        <f t="shared" si="86"/>
        <v/>
      </c>
      <c r="S315" s="9" t="str">
        <f t="shared" si="87"/>
        <v/>
      </c>
      <c r="T315" s="16" t="str">
        <f t="shared" si="88"/>
        <v/>
      </c>
      <c r="U315" s="10" t="str">
        <f t="shared" si="80"/>
        <v/>
      </c>
      <c r="V315" s="10" t="str">
        <f>IF($T314=0,SUM(I$2:I313),IF(OR(E315="",I315="",I315="No Credits Listed"),"",IF($Q315&gt;1,"",SUMIF($P:$P,$P315,$I:$I))))</f>
        <v/>
      </c>
      <c r="W315" s="10" t="str">
        <f>IF($T314=0,SUM(J$2:J313),IF(OR(E315="",J315=""),"",IF($Q315&gt;1,"",SUMIF($P:$P,$P315,$J:$J))))</f>
        <v/>
      </c>
      <c r="X315" s="10" t="str">
        <f t="shared" si="96"/>
        <v/>
      </c>
      <c r="Y315" s="9" t="str">
        <f t="shared" si="81"/>
        <v/>
      </c>
      <c r="Z315" s="10" t="str">
        <f t="shared" si="82"/>
        <v/>
      </c>
      <c r="AA315" s="10" t="str">
        <f t="shared" si="83"/>
        <v/>
      </c>
      <c r="AB315" s="10" t="str">
        <f t="shared" si="89"/>
        <v/>
      </c>
      <c r="AC315" s="17" t="str">
        <f t="shared" si="90"/>
        <v/>
      </c>
      <c r="AD315" s="18" t="str">
        <f t="shared" si="91"/>
        <v/>
      </c>
      <c r="AE315" s="18" t="str">
        <f t="shared" si="92"/>
        <v/>
      </c>
      <c r="AF315" s="18" t="str">
        <f t="shared" si="93"/>
        <v/>
      </c>
    </row>
    <row r="316" spans="1:32" ht="15.75">
      <c r="A316" s="13"/>
      <c r="B316" s="13"/>
      <c r="C316" s="13"/>
      <c r="D316" s="4"/>
      <c r="E316" s="13"/>
      <c r="F316" s="14"/>
      <c r="G316" s="15"/>
      <c r="H316" s="9" t="str">
        <f>IF(AND(ISBLANK(D316),ISBLANK(E316),ISBLANK(F316),ISBLANK(G316)),"",_xlfn.IFS(ISBLANK(D316),"No Calendar Reported",ISBLANK(G316),"No Grade Reported",D316="quarter",VLOOKUP(G316,'Grades '!$A$3:$B$62,2,FALSE),D316="semester",VLOOKUP(G316,'Grades '!$C$3:$D$62,2,FALSE),D316="us semester percentage",VLOOKUP(G316,'Grades '!$G$3:$H$102,2,FALSE),D316="us quarter percentage",VLOOKUP(G316,'Grades '!$E$3:$F$102,2,FALSE),D316="canadian quarter percentage",VLOOKUP(G316,'Grades '!$I$3:$J$102,2,FALSE),D316="canadian semester percentage",VLOOKUP(G316,'Grades '!$K$3:$L$102,2,FALSE)))</f>
        <v/>
      </c>
      <c r="I316" s="9" t="str">
        <f t="shared" si="95"/>
        <v/>
      </c>
      <c r="J316" s="10" t="str">
        <f t="shared" si="84"/>
        <v/>
      </c>
      <c r="K316" s="11" t="str">
        <f t="shared" si="97"/>
        <v/>
      </c>
      <c r="L316" s="11" t="str">
        <f t="shared" si="94"/>
        <v/>
      </c>
      <c r="M316" s="11" t="str">
        <f>IF($T315=0,SUM(I$2:I314),"")</f>
        <v/>
      </c>
      <c r="N316" s="11" t="str">
        <f>IF($T315=0,SUM(J$2:J316),"")</f>
        <v/>
      </c>
      <c r="O316" s="18" t="str">
        <f t="shared" si="79"/>
        <v/>
      </c>
      <c r="P316" s="29" t="str">
        <f>IF(OR(ISBLANK(B316),ISBLANK(C316)),"",VLOOKUP(B316&amp;C316,'Grades '!Q$2:R$285,2,FALSE))</f>
        <v/>
      </c>
      <c r="Q316" s="9" t="str">
        <f t="shared" si="85"/>
        <v/>
      </c>
      <c r="R316" s="9" t="str">
        <f t="shared" si="86"/>
        <v/>
      </c>
      <c r="S316" s="9" t="str">
        <f t="shared" si="87"/>
        <v/>
      </c>
      <c r="T316" s="16" t="str">
        <f t="shared" si="88"/>
        <v/>
      </c>
      <c r="U316" s="10" t="str">
        <f t="shared" si="80"/>
        <v/>
      </c>
      <c r="V316" s="10" t="str">
        <f>IF($T315=0,SUM(I$2:I314),IF(OR(E316="",I316="",I316="No Credits Listed"),"",IF($Q316&gt;1,"",SUMIF($P:$P,$P316,$I:$I))))</f>
        <v/>
      </c>
      <c r="W316" s="10" t="str">
        <f>IF($T315=0,SUM(J$2:J314),IF(OR(E316="",J316=""),"",IF($Q316&gt;1,"",SUMIF($P:$P,$P316,$J:$J))))</f>
        <v/>
      </c>
      <c r="X316" s="10" t="str">
        <f t="shared" si="96"/>
        <v/>
      </c>
      <c r="Y316" s="9" t="str">
        <f t="shared" si="81"/>
        <v/>
      </c>
      <c r="Z316" s="10" t="str">
        <f t="shared" si="82"/>
        <v/>
      </c>
      <c r="AA316" s="10" t="str">
        <f t="shared" si="83"/>
        <v/>
      </c>
      <c r="AB316" s="10" t="str">
        <f t="shared" si="89"/>
        <v/>
      </c>
      <c r="AC316" s="17" t="str">
        <f t="shared" si="90"/>
        <v/>
      </c>
      <c r="AD316" s="18" t="str">
        <f t="shared" si="91"/>
        <v/>
      </c>
      <c r="AE316" s="18" t="str">
        <f t="shared" si="92"/>
        <v/>
      </c>
      <c r="AF316" s="18" t="str">
        <f t="shared" si="93"/>
        <v/>
      </c>
    </row>
    <row r="317" spans="1:32" ht="15.75">
      <c r="A317" s="13"/>
      <c r="B317" s="13"/>
      <c r="C317" s="13"/>
      <c r="D317" s="4"/>
      <c r="E317" s="13"/>
      <c r="F317" s="14"/>
      <c r="G317" s="15"/>
      <c r="H317" s="9" t="str">
        <f>IF(AND(ISBLANK(D317),ISBLANK(E317),ISBLANK(F317),ISBLANK(G317)),"",_xlfn.IFS(ISBLANK(D317),"No Calendar Reported",ISBLANK(G317),"No Grade Reported",D317="quarter",VLOOKUP(G317,'Grades '!$A$3:$B$62,2,FALSE),D317="semester",VLOOKUP(G317,'Grades '!$C$3:$D$62,2,FALSE),D317="us semester percentage",VLOOKUP(G317,'Grades '!$G$3:$H$102,2,FALSE),D317="us quarter percentage",VLOOKUP(G317,'Grades '!$E$3:$F$102,2,FALSE),D317="canadian quarter percentage",VLOOKUP(G317,'Grades '!$I$3:$J$102,2,FALSE),D317="canadian semester percentage",VLOOKUP(G317,'Grades '!$K$3:$L$102,2,FALSE)))</f>
        <v/>
      </c>
      <c r="I317" s="9" t="str">
        <f t="shared" si="95"/>
        <v/>
      </c>
      <c r="J317" s="10" t="str">
        <f t="shared" si="84"/>
        <v/>
      </c>
      <c r="K317" s="11" t="str">
        <f t="shared" si="97"/>
        <v/>
      </c>
      <c r="L317" s="11" t="str">
        <f t="shared" si="94"/>
        <v/>
      </c>
      <c r="M317" s="11" t="str">
        <f>IF($T316=0,SUM(I$2:I315),"")</f>
        <v/>
      </c>
      <c r="N317" s="11" t="str">
        <f>IF($T316=0,SUM(J$2:J317),"")</f>
        <v/>
      </c>
      <c r="O317" s="18" t="str">
        <f t="shared" si="79"/>
        <v/>
      </c>
      <c r="P317" s="29" t="str">
        <f>IF(OR(ISBLANK(B317),ISBLANK(C317)),"",VLOOKUP(B317&amp;C317,'Grades '!Q$2:R$285,2,FALSE))</f>
        <v/>
      </c>
      <c r="Q317" s="9" t="str">
        <f t="shared" si="85"/>
        <v/>
      </c>
      <c r="R317" s="9" t="str">
        <f t="shared" si="86"/>
        <v/>
      </c>
      <c r="S317" s="9" t="str">
        <f t="shared" si="87"/>
        <v/>
      </c>
      <c r="T317" s="16" t="str">
        <f t="shared" si="88"/>
        <v/>
      </c>
      <c r="U317" s="10" t="str">
        <f t="shared" si="80"/>
        <v/>
      </c>
      <c r="V317" s="10" t="str">
        <f>IF($T316=0,SUM(I$2:I315),IF(OR(E317="",I317="",I317="No Credits Listed"),"",IF($Q317&gt;1,"",SUMIF($P:$P,$P317,$I:$I))))</f>
        <v/>
      </c>
      <c r="W317" s="10" t="str">
        <f>IF($T316=0,SUM(J$2:J315),IF(OR(E317="",J317=""),"",IF($Q317&gt;1,"",SUMIF($P:$P,$P317,$J:$J))))</f>
        <v/>
      </c>
      <c r="X317" s="10" t="str">
        <f t="shared" si="96"/>
        <v/>
      </c>
      <c r="Y317" s="9" t="str">
        <f t="shared" si="81"/>
        <v/>
      </c>
      <c r="Z317" s="10" t="str">
        <f t="shared" si="82"/>
        <v/>
      </c>
      <c r="AA317" s="10" t="str">
        <f t="shared" si="83"/>
        <v/>
      </c>
      <c r="AB317" s="10" t="str">
        <f t="shared" si="89"/>
        <v/>
      </c>
      <c r="AC317" s="17" t="str">
        <f t="shared" si="90"/>
        <v/>
      </c>
      <c r="AD317" s="18" t="str">
        <f t="shared" si="91"/>
        <v/>
      </c>
      <c r="AE317" s="18" t="str">
        <f t="shared" si="92"/>
        <v/>
      </c>
      <c r="AF317" s="18" t="str">
        <f t="shared" si="93"/>
        <v/>
      </c>
    </row>
    <row r="318" spans="1:32" ht="15.75">
      <c r="A318" s="13"/>
      <c r="B318" s="13"/>
      <c r="C318" s="13"/>
      <c r="D318" s="4"/>
      <c r="E318" s="13"/>
      <c r="F318" s="14"/>
      <c r="G318" s="15"/>
      <c r="H318" s="9" t="str">
        <f>IF(AND(ISBLANK(D318),ISBLANK(E318),ISBLANK(F318),ISBLANK(G318)),"",_xlfn.IFS(ISBLANK(D318),"No Calendar Reported",ISBLANK(G318),"No Grade Reported",D318="quarter",VLOOKUP(G318,'Grades '!$A$3:$B$62,2,FALSE),D318="semester",VLOOKUP(G318,'Grades '!$C$3:$D$62,2,FALSE),D318="us semester percentage",VLOOKUP(G318,'Grades '!$G$3:$H$102,2,FALSE),D318="us quarter percentage",VLOOKUP(G318,'Grades '!$E$3:$F$102,2,FALSE),D318="canadian quarter percentage",VLOOKUP(G318,'Grades '!$I$3:$J$102,2,FALSE),D318="canadian semester percentage",VLOOKUP(G318,'Grades '!$K$3:$L$102,2,FALSE)))</f>
        <v/>
      </c>
      <c r="I318" s="9" t="str">
        <f t="shared" si="95"/>
        <v/>
      </c>
      <c r="J318" s="10" t="str">
        <f t="shared" si="84"/>
        <v/>
      </c>
      <c r="K318" s="11" t="str">
        <f t="shared" si="97"/>
        <v/>
      </c>
      <c r="L318" s="11" t="str">
        <f t="shared" si="94"/>
        <v/>
      </c>
      <c r="M318" s="11" t="str">
        <f>IF($T317=0,SUM(I$2:I316),"")</f>
        <v/>
      </c>
      <c r="N318" s="11" t="str">
        <f>IF($T317=0,SUM(J$2:J318),"")</f>
        <v/>
      </c>
      <c r="O318" s="18" t="str">
        <f t="shared" si="79"/>
        <v/>
      </c>
      <c r="P318" s="29" t="str">
        <f>IF(OR(ISBLANK(B318),ISBLANK(C318)),"",VLOOKUP(B318&amp;C318,'Grades '!Q$2:R$285,2,FALSE))</f>
        <v/>
      </c>
      <c r="Q318" s="9" t="str">
        <f t="shared" si="85"/>
        <v/>
      </c>
      <c r="R318" s="9" t="str">
        <f t="shared" si="86"/>
        <v/>
      </c>
      <c r="S318" s="9" t="str">
        <f t="shared" si="87"/>
        <v/>
      </c>
      <c r="T318" s="16" t="str">
        <f t="shared" si="88"/>
        <v/>
      </c>
      <c r="U318" s="10" t="str">
        <f t="shared" si="80"/>
        <v/>
      </c>
      <c r="V318" s="10" t="str">
        <f>IF($T317=0,SUM(I$2:I316),IF(OR(E318="",I318="",I318="No Credits Listed"),"",IF($Q318&gt;1,"",SUMIF($P:$P,$P318,$I:$I))))</f>
        <v/>
      </c>
      <c r="W318" s="10" t="str">
        <f>IF($T317=0,SUM(J$2:J316),IF(OR(E318="",J318=""),"",IF($Q318&gt;1,"",SUMIF($P:$P,$P318,$J:$J))))</f>
        <v/>
      </c>
      <c r="X318" s="10" t="str">
        <f t="shared" si="96"/>
        <v/>
      </c>
      <c r="Y318" s="9" t="str">
        <f t="shared" si="81"/>
        <v/>
      </c>
      <c r="Z318" s="10" t="str">
        <f t="shared" si="82"/>
        <v/>
      </c>
      <c r="AA318" s="10" t="str">
        <f t="shared" si="83"/>
        <v/>
      </c>
      <c r="AB318" s="10" t="str">
        <f t="shared" si="89"/>
        <v/>
      </c>
      <c r="AC318" s="17" t="str">
        <f t="shared" si="90"/>
        <v/>
      </c>
      <c r="AD318" s="18" t="str">
        <f t="shared" si="91"/>
        <v/>
      </c>
      <c r="AE318" s="18" t="str">
        <f t="shared" si="92"/>
        <v/>
      </c>
      <c r="AF318" s="18" t="str">
        <f t="shared" si="93"/>
        <v/>
      </c>
    </row>
    <row r="319" spans="1:32" ht="15.75">
      <c r="A319" s="13"/>
      <c r="B319" s="13"/>
      <c r="C319" s="13"/>
      <c r="D319" s="4"/>
      <c r="E319" s="13"/>
      <c r="F319" s="14"/>
      <c r="G319" s="15"/>
      <c r="H319" s="9" t="str">
        <f>IF(AND(ISBLANK(D319),ISBLANK(E319),ISBLANK(F319),ISBLANK(G319)),"",_xlfn.IFS(ISBLANK(D319),"No Calendar Reported",ISBLANK(G319),"No Grade Reported",D319="quarter",VLOOKUP(G319,'Grades '!$A$3:$B$62,2,FALSE),D319="semester",VLOOKUP(G319,'Grades '!$C$3:$D$62,2,FALSE),D319="us semester percentage",VLOOKUP(G319,'Grades '!$G$3:$H$102,2,FALSE),D319="us quarter percentage",VLOOKUP(G319,'Grades '!$E$3:$F$102,2,FALSE),D319="canadian quarter percentage",VLOOKUP(G319,'Grades '!$I$3:$J$102,2,FALSE),D319="canadian semester percentage",VLOOKUP(G319,'Grades '!$K$3:$L$102,2,FALSE)))</f>
        <v/>
      </c>
      <c r="I319" s="9" t="str">
        <f t="shared" si="95"/>
        <v/>
      </c>
      <c r="J319" s="10" t="str">
        <f t="shared" si="84"/>
        <v/>
      </c>
      <c r="K319" s="11" t="str">
        <f t="shared" si="97"/>
        <v/>
      </c>
      <c r="L319" s="11" t="str">
        <f t="shared" si="94"/>
        <v/>
      </c>
      <c r="M319" s="11" t="str">
        <f>IF($T318=0,SUM(I$2:I317),"")</f>
        <v/>
      </c>
      <c r="N319" s="11" t="str">
        <f>IF($T318=0,SUM(J$2:J319),"")</f>
        <v/>
      </c>
      <c r="O319" s="18" t="str">
        <f t="shared" si="79"/>
        <v/>
      </c>
      <c r="P319" s="29" t="str">
        <f>IF(OR(ISBLANK(B319),ISBLANK(C319)),"",VLOOKUP(B319&amp;C319,'Grades '!Q$2:R$285,2,FALSE))</f>
        <v/>
      </c>
      <c r="Q319" s="9" t="str">
        <f t="shared" si="85"/>
        <v/>
      </c>
      <c r="R319" s="9" t="str">
        <f t="shared" si="86"/>
        <v/>
      </c>
      <c r="S319" s="9" t="str">
        <f t="shared" si="87"/>
        <v/>
      </c>
      <c r="T319" s="16" t="str">
        <f t="shared" si="88"/>
        <v/>
      </c>
      <c r="U319" s="10" t="str">
        <f t="shared" si="80"/>
        <v/>
      </c>
      <c r="V319" s="10" t="str">
        <f>IF($T318=0,SUM(I$2:I317),IF(OR(E319="",I319="",I319="No Credits Listed"),"",IF($Q319&gt;1,"",SUMIF($P:$P,$P319,$I:$I))))</f>
        <v/>
      </c>
      <c r="W319" s="10" t="str">
        <f>IF($T318=0,SUM(J$2:J317),IF(OR(E319="",J319=""),"",IF($Q319&gt;1,"",SUMIF($P:$P,$P319,$J:$J))))</f>
        <v/>
      </c>
      <c r="X319" s="10" t="str">
        <f t="shared" si="96"/>
        <v/>
      </c>
      <c r="Y319" s="9" t="str">
        <f t="shared" si="81"/>
        <v/>
      </c>
      <c r="Z319" s="10" t="str">
        <f t="shared" si="82"/>
        <v/>
      </c>
      <c r="AA319" s="10" t="str">
        <f t="shared" si="83"/>
        <v/>
      </c>
      <c r="AB319" s="10" t="str">
        <f t="shared" si="89"/>
        <v/>
      </c>
      <c r="AC319" s="17" t="str">
        <f t="shared" si="90"/>
        <v/>
      </c>
      <c r="AD319" s="18" t="str">
        <f t="shared" si="91"/>
        <v/>
      </c>
      <c r="AE319" s="18" t="str">
        <f t="shared" si="92"/>
        <v/>
      </c>
      <c r="AF319" s="18" t="str">
        <f t="shared" si="93"/>
        <v/>
      </c>
    </row>
    <row r="320" spans="1:32" ht="15.75">
      <c r="A320" s="13"/>
      <c r="B320" s="13"/>
      <c r="C320" s="13"/>
      <c r="D320" s="4"/>
      <c r="E320" s="13"/>
      <c r="F320" s="14"/>
      <c r="G320" s="15"/>
      <c r="H320" s="9" t="str">
        <f>IF(AND(ISBLANK(D320),ISBLANK(E320),ISBLANK(F320),ISBLANK(G320)),"",_xlfn.IFS(ISBLANK(D320),"No Calendar Reported",ISBLANK(G320),"No Grade Reported",D320="quarter",VLOOKUP(G320,'Grades '!$A$3:$B$62,2,FALSE),D320="semester",VLOOKUP(G320,'Grades '!$C$3:$D$62,2,FALSE),D320="us semester percentage",VLOOKUP(G320,'Grades '!$G$3:$H$102,2,FALSE),D320="us quarter percentage",VLOOKUP(G320,'Grades '!$E$3:$F$102,2,FALSE),D320="canadian quarter percentage",VLOOKUP(G320,'Grades '!$I$3:$J$102,2,FALSE),D320="canadian semester percentage",VLOOKUP(G320,'Grades '!$K$3:$L$102,2,FALSE)))</f>
        <v/>
      </c>
      <c r="I320" s="9" t="str">
        <f t="shared" si="95"/>
        <v/>
      </c>
      <c r="J320" s="10" t="str">
        <f t="shared" si="84"/>
        <v/>
      </c>
      <c r="K320" s="11" t="str">
        <f t="shared" si="97"/>
        <v/>
      </c>
      <c r="L320" s="11" t="str">
        <f t="shared" si="94"/>
        <v/>
      </c>
      <c r="M320" s="11" t="str">
        <f>IF($T319=0,SUM(I$2:I318),"")</f>
        <v/>
      </c>
      <c r="N320" s="11" t="str">
        <f>IF($T319=0,SUM(J$2:J320),"")</f>
        <v/>
      </c>
      <c r="O320" s="18" t="str">
        <f t="shared" si="79"/>
        <v/>
      </c>
      <c r="P320" s="29" t="str">
        <f>IF(OR(ISBLANK(B320),ISBLANK(C320)),"",VLOOKUP(B320&amp;C320,'Grades '!Q$2:R$285,2,FALSE))</f>
        <v/>
      </c>
      <c r="Q320" s="9" t="str">
        <f t="shared" si="85"/>
        <v/>
      </c>
      <c r="R320" s="9" t="str">
        <f t="shared" si="86"/>
        <v/>
      </c>
      <c r="S320" s="9" t="str">
        <f t="shared" si="87"/>
        <v/>
      </c>
      <c r="T320" s="16" t="str">
        <f t="shared" si="88"/>
        <v/>
      </c>
      <c r="U320" s="10" t="str">
        <f t="shared" si="80"/>
        <v/>
      </c>
      <c r="V320" s="10" t="str">
        <f>IF($T319=0,SUM(I$2:I318),IF(OR(E320="",I320="",I320="No Credits Listed"),"",IF($Q320&gt;1,"",SUMIF($P:$P,$P320,$I:$I))))</f>
        <v/>
      </c>
      <c r="W320" s="10" t="str">
        <f>IF($T319=0,SUM(J$2:J318),IF(OR(E320="",J320=""),"",IF($Q320&gt;1,"",SUMIF($P:$P,$P320,$J:$J))))</f>
        <v/>
      </c>
      <c r="X320" s="10" t="str">
        <f t="shared" si="96"/>
        <v/>
      </c>
      <c r="Y320" s="9" t="str">
        <f t="shared" si="81"/>
        <v/>
      </c>
      <c r="Z320" s="10" t="str">
        <f t="shared" si="82"/>
        <v/>
      </c>
      <c r="AA320" s="10" t="str">
        <f t="shared" si="83"/>
        <v/>
      </c>
      <c r="AB320" s="10" t="str">
        <f t="shared" si="89"/>
        <v/>
      </c>
      <c r="AC320" s="17" t="str">
        <f t="shared" si="90"/>
        <v/>
      </c>
      <c r="AD320" s="18" t="str">
        <f t="shared" si="91"/>
        <v/>
      </c>
      <c r="AE320" s="18" t="str">
        <f t="shared" si="92"/>
        <v/>
      </c>
      <c r="AF320" s="18" t="str">
        <f t="shared" si="93"/>
        <v/>
      </c>
    </row>
    <row r="321" spans="1:32" ht="15.75">
      <c r="A321" s="13"/>
      <c r="B321" s="13"/>
      <c r="C321" s="13"/>
      <c r="D321" s="4"/>
      <c r="E321" s="13"/>
      <c r="F321" s="14"/>
      <c r="G321" s="15"/>
      <c r="H321" s="9" t="str">
        <f>IF(AND(ISBLANK(D321),ISBLANK(E321),ISBLANK(F321),ISBLANK(G321)),"",_xlfn.IFS(ISBLANK(D321),"No Calendar Reported",ISBLANK(G321),"No Grade Reported",D321="quarter",VLOOKUP(G321,'Grades '!$A$3:$B$62,2,FALSE),D321="semester",VLOOKUP(G321,'Grades '!$C$3:$D$62,2,FALSE),D321="us semester percentage",VLOOKUP(G321,'Grades '!$G$3:$H$102,2,FALSE),D321="us quarter percentage",VLOOKUP(G321,'Grades '!$E$3:$F$102,2,FALSE),D321="canadian quarter percentage",VLOOKUP(G321,'Grades '!$I$3:$J$102,2,FALSE),D321="canadian semester percentage",VLOOKUP(G321,'Grades '!$K$3:$L$102,2,FALSE)))</f>
        <v/>
      </c>
      <c r="I321" s="9" t="str">
        <f t="shared" si="95"/>
        <v/>
      </c>
      <c r="J321" s="10" t="str">
        <f t="shared" si="84"/>
        <v/>
      </c>
      <c r="K321" s="11" t="str">
        <f t="shared" si="97"/>
        <v/>
      </c>
      <c r="L321" s="11" t="str">
        <f t="shared" si="94"/>
        <v/>
      </c>
      <c r="M321" s="11" t="str">
        <f>IF($T320=0,SUM(I$2:I319),"")</f>
        <v/>
      </c>
      <c r="N321" s="11" t="str">
        <f>IF($T320=0,SUM(J$2:J321),"")</f>
        <v/>
      </c>
      <c r="O321" s="18" t="str">
        <f t="shared" si="79"/>
        <v/>
      </c>
      <c r="P321" s="29" t="str">
        <f>IF(OR(ISBLANK(B321),ISBLANK(C321)),"",VLOOKUP(B321&amp;C321,'Grades '!Q$2:R$285,2,FALSE))</f>
        <v/>
      </c>
      <c r="Q321" s="9" t="str">
        <f t="shared" si="85"/>
        <v/>
      </c>
      <c r="R321" s="9" t="str">
        <f t="shared" si="86"/>
        <v/>
      </c>
      <c r="S321" s="9" t="str">
        <f t="shared" si="87"/>
        <v/>
      </c>
      <c r="T321" s="16" t="str">
        <f t="shared" si="88"/>
        <v/>
      </c>
      <c r="U321" s="10" t="str">
        <f t="shared" si="80"/>
        <v/>
      </c>
      <c r="V321" s="10" t="str">
        <f>IF($T320=0,SUM(I$2:I319),IF(OR(E321="",I321="",I321="No Credits Listed"),"",IF($Q321&gt;1,"",SUMIF($P:$P,$P321,$I:$I))))</f>
        <v/>
      </c>
      <c r="W321" s="10" t="str">
        <f>IF($T320=0,SUM(J$2:J319),IF(OR(E321="",J321=""),"",IF($Q321&gt;1,"",SUMIF($P:$P,$P321,$J:$J))))</f>
        <v/>
      </c>
      <c r="X321" s="10" t="str">
        <f t="shared" si="96"/>
        <v/>
      </c>
      <c r="Y321" s="9" t="str">
        <f t="shared" si="81"/>
        <v/>
      </c>
      <c r="Z321" s="10" t="str">
        <f t="shared" si="82"/>
        <v/>
      </c>
      <c r="AA321" s="10" t="str">
        <f t="shared" si="83"/>
        <v/>
      </c>
      <c r="AB321" s="10" t="str">
        <f t="shared" si="89"/>
        <v/>
      </c>
      <c r="AC321" s="17" t="str">
        <f t="shared" si="90"/>
        <v/>
      </c>
      <c r="AD321" s="18" t="str">
        <f t="shared" si="91"/>
        <v/>
      </c>
      <c r="AE321" s="18" t="str">
        <f t="shared" si="92"/>
        <v/>
      </c>
      <c r="AF321" s="18" t="str">
        <f t="shared" si="93"/>
        <v/>
      </c>
    </row>
    <row r="322" spans="1:32" ht="15.75">
      <c r="A322" s="13"/>
      <c r="B322" s="13"/>
      <c r="C322" s="13"/>
      <c r="D322" s="4"/>
      <c r="E322" s="13"/>
      <c r="F322" s="14"/>
      <c r="G322" s="15"/>
      <c r="H322" s="9" t="str">
        <f>IF(AND(ISBLANK(D322),ISBLANK(E322),ISBLANK(F322),ISBLANK(G322)),"",_xlfn.IFS(ISBLANK(D322),"No Calendar Reported",ISBLANK(G322),"No Grade Reported",D322="quarter",VLOOKUP(G322,'Grades '!$A$3:$B$62,2,FALSE),D322="semester",VLOOKUP(G322,'Grades '!$C$3:$D$62,2,FALSE),D322="us semester percentage",VLOOKUP(G322,'Grades '!$G$3:$H$102,2,FALSE),D322="us quarter percentage",VLOOKUP(G322,'Grades '!$E$3:$F$102,2,FALSE),D322="canadian quarter percentage",VLOOKUP(G322,'Grades '!$I$3:$J$102,2,FALSE),D322="canadian semester percentage",VLOOKUP(G322,'Grades '!$K$3:$L$102,2,FALSE)))</f>
        <v/>
      </c>
      <c r="I322" s="9" t="str">
        <f t="shared" si="95"/>
        <v/>
      </c>
      <c r="J322" s="10" t="str">
        <f t="shared" si="84"/>
        <v/>
      </c>
      <c r="K322" s="11" t="str">
        <f t="shared" si="97"/>
        <v/>
      </c>
      <c r="L322" s="11" t="str">
        <f t="shared" si="94"/>
        <v/>
      </c>
      <c r="M322" s="11" t="str">
        <f>IF($T321=0,SUM(I$2:I320),"")</f>
        <v/>
      </c>
      <c r="N322" s="11" t="str">
        <f>IF($T321=0,SUM(J$2:J322),"")</f>
        <v/>
      </c>
      <c r="O322" s="18" t="str">
        <f t="shared" ref="O322:O351" si="98">IF(OR(V322="",W322=""),"",IF($T321=0,W322/V322,""))</f>
        <v/>
      </c>
      <c r="P322" s="29" t="str">
        <f>IF(OR(ISBLANK(B322),ISBLANK(C322)),"",VLOOKUP(B322&amp;C322,'Grades '!Q$2:R$285,2,FALSE))</f>
        <v/>
      </c>
      <c r="Q322" s="9" t="str">
        <f t="shared" si="85"/>
        <v/>
      </c>
      <c r="R322" s="9" t="str">
        <f t="shared" si="86"/>
        <v/>
      </c>
      <c r="S322" s="9" t="str">
        <f t="shared" si="87"/>
        <v/>
      </c>
      <c r="T322" s="16" t="str">
        <f t="shared" si="88"/>
        <v/>
      </c>
      <c r="U322" s="10" t="str">
        <f t="shared" ref="U322:U351" si="99">IF(T321=0,"TOTAL",IF(AND(V322="",W322="",X322=""),"",((IF(Q322&gt;1,"",B322&amp;" "&amp;C322)))))</f>
        <v/>
      </c>
      <c r="V322" s="10" t="str">
        <f>IF($T321=0,SUM(I$2:I320),IF(OR(E322="",I322="",I322="No Credits Listed"),"",IF($Q322&gt;1,"",SUMIF($P:$P,$P322,$I:$I))))</f>
        <v/>
      </c>
      <c r="W322" s="10" t="str">
        <f>IF($T321=0,SUM(J$2:J320),IF(OR(E322="",J322=""),"",IF($Q322&gt;1,"",SUMIF($P:$P,$P322,$J:$J))))</f>
        <v/>
      </c>
      <c r="X322" s="10" t="str">
        <f t="shared" si="96"/>
        <v/>
      </c>
      <c r="Y322" s="9" t="str">
        <f t="shared" ref="Y322:Y351" si="100">IF(AND(Z322="",AA322="",AB322=""),"",IF(R322&gt;1,"",A322))</f>
        <v/>
      </c>
      <c r="Z322" s="10" t="str">
        <f t="shared" ref="Z322:Z351" si="101">IF(OR(E322="",I322="",I322="No Credits Listed"),"",IF($R322&gt;1,"",SUMIF($A:$A,$A322,I:I)))</f>
        <v/>
      </c>
      <c r="AA322" s="10" t="str">
        <f t="shared" ref="AA322:AA351" si="102">IF(OR(E322="",J322=""),"",IF($R322&gt;1,"",SUMIF($A:$A,$A322,J:J)))</f>
        <v/>
      </c>
      <c r="AB322" s="10" t="str">
        <f t="shared" si="89"/>
        <v/>
      </c>
      <c r="AC322" s="17" t="str">
        <f t="shared" si="90"/>
        <v/>
      </c>
      <c r="AD322" s="18" t="str">
        <f t="shared" si="91"/>
        <v/>
      </c>
      <c r="AE322" s="18" t="str">
        <f t="shared" si="92"/>
        <v/>
      </c>
      <c r="AF322" s="18" t="str">
        <f t="shared" si="93"/>
        <v/>
      </c>
    </row>
    <row r="323" spans="1:32" ht="15.75">
      <c r="A323" s="13"/>
      <c r="B323" s="13"/>
      <c r="C323" s="13"/>
      <c r="D323" s="4"/>
      <c r="E323" s="13"/>
      <c r="F323" s="14"/>
      <c r="G323" s="15"/>
      <c r="H323" s="9" t="str">
        <f>IF(AND(ISBLANK(D323),ISBLANK(E323),ISBLANK(F323),ISBLANK(G323)),"",_xlfn.IFS(ISBLANK(D323),"No Calendar Reported",ISBLANK(G323),"No Grade Reported",D323="quarter",VLOOKUP(G323,'Grades '!$A$3:$B$62,2,FALSE),D323="semester",VLOOKUP(G323,'Grades '!$C$3:$D$62,2,FALSE),D323="us semester percentage",VLOOKUP(G323,'Grades '!$G$3:$H$102,2,FALSE),D323="us quarter percentage",VLOOKUP(G323,'Grades '!$E$3:$F$102,2,FALSE),D323="canadian quarter percentage",VLOOKUP(G323,'Grades '!$I$3:$J$102,2,FALSE),D323="canadian semester percentage",VLOOKUP(G323,'Grades '!$K$3:$L$102,2,FALSE)))</f>
        <v/>
      </c>
      <c r="I323" s="9" t="str">
        <f t="shared" si="95"/>
        <v/>
      </c>
      <c r="J323" s="10" t="str">
        <f t="shared" ref="J323:J351" si="103">IF(OR(ISBLANK(D323),ISBLANK(F323),ISBLANK(G323)),"",IF(E323="","No Course Title Reported",H323*I323))</f>
        <v/>
      </c>
      <c r="K323" s="11" t="str">
        <f t="shared" si="97"/>
        <v/>
      </c>
      <c r="L323" s="11" t="str">
        <f t="shared" si="94"/>
        <v/>
      </c>
      <c r="M323" s="11" t="str">
        <f>IF($T322=0,SUM(I$2:I321),"")</f>
        <v/>
      </c>
      <c r="N323" s="11" t="str">
        <f>IF($T322=0,SUM(J$2:J323),"")</f>
        <v/>
      </c>
      <c r="O323" s="18" t="str">
        <f t="shared" si="98"/>
        <v/>
      </c>
      <c r="P323" s="29" t="str">
        <f>IF(OR(ISBLANK(B323),ISBLANK(C323)),"",VLOOKUP(B323&amp;C323,'Grades '!Q$2:R$285,2,FALSE))</f>
        <v/>
      </c>
      <c r="Q323" s="9" t="str">
        <f t="shared" ref="Q323:Q351" si="104">IF(P323="","",COUNTIF(P323:P1321,P323))</f>
        <v/>
      </c>
      <c r="R323" s="9" t="str">
        <f t="shared" ref="R323:R351" si="105">IF(ISBLANK(A323),"",COUNTIF(A323:A1321,A323))</f>
        <v/>
      </c>
      <c r="S323" s="9" t="str">
        <f t="shared" ref="S323:S351" si="106">IF(OR(ISBLANK(A323),P323=""),"",COUNTIFS(A323:A1321,A323,P323:P1321,P323))</f>
        <v/>
      </c>
      <c r="T323" s="16" t="str">
        <f t="shared" ref="T323:T351" si="107">IF(K323&gt;=0,IF((OR(T322=0,T322="")),"",(COUNTIF(K323:K1321,("&gt;=0")))),"")</f>
        <v/>
      </c>
      <c r="U323" s="10" t="str">
        <f t="shared" si="99"/>
        <v/>
      </c>
      <c r="V323" s="10" t="str">
        <f>IF($T322=0,SUM(I$2:I321),IF(OR(E323="",I323="",I323="No Credits Listed"),"",IF($Q323&gt;1,"",SUMIF($P:$P,$P323,$I:$I))))</f>
        <v/>
      </c>
      <c r="W323" s="10" t="str">
        <f>IF($T322=0,SUM(J$2:J321),IF(OR(E323="",J323=""),"",IF($Q323&gt;1,"",SUMIF($P:$P,$P323,$J:$J))))</f>
        <v/>
      </c>
      <c r="X323" s="10" t="str">
        <f t="shared" si="96"/>
        <v/>
      </c>
      <c r="Y323" s="9" t="str">
        <f t="shared" si="100"/>
        <v/>
      </c>
      <c r="Z323" s="10" t="str">
        <f t="shared" si="101"/>
        <v/>
      </c>
      <c r="AA323" s="10" t="str">
        <f t="shared" si="102"/>
        <v/>
      </c>
      <c r="AB323" s="10" t="str">
        <f t="shared" ref="AB323:AB351" si="108">IF(OR(Z323="",AA323=""),"",IF($R323&gt;1,"",AA323/Z323))</f>
        <v/>
      </c>
      <c r="AC323" s="17" t="str">
        <f t="shared" ref="AC323:AC351" si="109">IF(AND(AD323="",AE323="",AF323=""),"",IF(S323&gt;1,"",(A323&amp;" "&amp;B323&amp;" "&amp;C323)))</f>
        <v/>
      </c>
      <c r="AD323" s="18" t="str">
        <f t="shared" ref="AD323:AD351" si="110">IF(OR(E323="",I323="",I323="No Credits Listed"),"",IF($S323&gt;1,"",SUMIFS(I:I,$A:$A,$A323,$P:$P,$P323)))</f>
        <v/>
      </c>
      <c r="AE323" s="18" t="str">
        <f t="shared" ref="AE323:AE351" si="111">IF(OR(E323="",J323=""),"",IF($S323&gt;1,"",SUMIFS(J:J,$A:$A,$A323,$P:$P,$P323)))</f>
        <v/>
      </c>
      <c r="AF323" s="18" t="str">
        <f t="shared" ref="AF323:AF351" si="112">IF(OR(AD323="",AE323=""),"",IF($S323&gt;1,"",AE323/AD323))</f>
        <v/>
      </c>
    </row>
    <row r="324" spans="1:32" ht="15.75">
      <c r="A324" s="13"/>
      <c r="B324" s="13"/>
      <c r="C324" s="13"/>
      <c r="D324" s="4"/>
      <c r="E324" s="13"/>
      <c r="F324" s="14"/>
      <c r="G324" s="15"/>
      <c r="H324" s="9" t="str">
        <f>IF(AND(ISBLANK(D324),ISBLANK(E324),ISBLANK(F324),ISBLANK(G324)),"",_xlfn.IFS(ISBLANK(D324),"No Calendar Reported",ISBLANK(G324),"No Grade Reported",D324="quarter",VLOOKUP(G324,'Grades '!$A$3:$B$62,2,FALSE),D324="semester",VLOOKUP(G324,'Grades '!$C$3:$D$62,2,FALSE),D324="us semester percentage",VLOOKUP(G324,'Grades '!$G$3:$H$102,2,FALSE),D324="us quarter percentage",VLOOKUP(G324,'Grades '!$E$3:$F$102,2,FALSE),D324="canadian quarter percentage",VLOOKUP(G324,'Grades '!$I$3:$J$102,2,FALSE),D324="canadian semester percentage",VLOOKUP(G324,'Grades '!$K$3:$L$102,2,FALSE)))</f>
        <v/>
      </c>
      <c r="I324" s="9" t="str">
        <f t="shared" si="95"/>
        <v/>
      </c>
      <c r="J324" s="10" t="str">
        <f t="shared" si="103"/>
        <v/>
      </c>
      <c r="K324" s="11" t="str">
        <f t="shared" si="97"/>
        <v/>
      </c>
      <c r="L324" s="11" t="str">
        <f t="shared" si="94"/>
        <v/>
      </c>
      <c r="M324" s="11" t="str">
        <f>IF($T323=0,SUM(I$2:I322),"")</f>
        <v/>
      </c>
      <c r="N324" s="11" t="str">
        <f>IF($T323=0,SUM(J$2:J324),"")</f>
        <v/>
      </c>
      <c r="O324" s="18" t="str">
        <f t="shared" si="98"/>
        <v/>
      </c>
      <c r="P324" s="29" t="str">
        <f>IF(OR(ISBLANK(B324),ISBLANK(C324)),"",VLOOKUP(B324&amp;C324,'Grades '!Q$2:R$285,2,FALSE))</f>
        <v/>
      </c>
      <c r="Q324" s="9" t="str">
        <f t="shared" si="104"/>
        <v/>
      </c>
      <c r="R324" s="9" t="str">
        <f t="shared" si="105"/>
        <v/>
      </c>
      <c r="S324" s="9" t="str">
        <f t="shared" si="106"/>
        <v/>
      </c>
      <c r="T324" s="16" t="str">
        <f t="shared" si="107"/>
        <v/>
      </c>
      <c r="U324" s="10" t="str">
        <f t="shared" si="99"/>
        <v/>
      </c>
      <c r="V324" s="10" t="str">
        <f>IF($T323=0,SUM(I$2:I322),IF(OR(E324="",I324="",I324="No Credits Listed"),"",IF($Q324&gt;1,"",SUMIF($P:$P,$P324,$I:$I))))</f>
        <v/>
      </c>
      <c r="W324" s="10" t="str">
        <f>IF($T323=0,SUM(J$2:J322),IF(OR(E324="",J324=""),"",IF($Q324&gt;1,"",SUMIF($P:$P,$P324,$J:$J))))</f>
        <v/>
      </c>
      <c r="X324" s="10" t="str">
        <f t="shared" si="96"/>
        <v/>
      </c>
      <c r="Y324" s="9" t="str">
        <f t="shared" si="100"/>
        <v/>
      </c>
      <c r="Z324" s="10" t="str">
        <f t="shared" si="101"/>
        <v/>
      </c>
      <c r="AA324" s="10" t="str">
        <f t="shared" si="102"/>
        <v/>
      </c>
      <c r="AB324" s="10" t="str">
        <f t="shared" si="108"/>
        <v/>
      </c>
      <c r="AC324" s="17" t="str">
        <f t="shared" si="109"/>
        <v/>
      </c>
      <c r="AD324" s="18" t="str">
        <f t="shared" si="110"/>
        <v/>
      </c>
      <c r="AE324" s="18" t="str">
        <f t="shared" si="111"/>
        <v/>
      </c>
      <c r="AF324" s="18" t="str">
        <f t="shared" si="112"/>
        <v/>
      </c>
    </row>
    <row r="325" spans="1:32" ht="15.75">
      <c r="A325" s="13"/>
      <c r="B325" s="13"/>
      <c r="C325" s="13"/>
      <c r="D325" s="4"/>
      <c r="E325" s="13"/>
      <c r="F325" s="14"/>
      <c r="G325" s="15"/>
      <c r="H325" s="9" t="str">
        <f>IF(AND(ISBLANK(D325),ISBLANK(E325),ISBLANK(F325),ISBLANK(G325)),"",_xlfn.IFS(ISBLANK(D325),"No Calendar Reported",ISBLANK(G325),"No Grade Reported",D325="quarter",VLOOKUP(G325,'Grades '!$A$3:$B$62,2,FALSE),D325="semester",VLOOKUP(G325,'Grades '!$C$3:$D$62,2,FALSE),D325="us semester percentage",VLOOKUP(G325,'Grades '!$G$3:$H$102,2,FALSE),D325="us quarter percentage",VLOOKUP(G325,'Grades '!$E$3:$F$102,2,FALSE),D325="canadian quarter percentage",VLOOKUP(G325,'Grades '!$I$3:$J$102,2,FALSE),D325="canadian semester percentage",VLOOKUP(G325,'Grades '!$K$3:$L$102,2,FALSE)))</f>
        <v/>
      </c>
      <c r="I325" s="9" t="str">
        <f t="shared" si="95"/>
        <v/>
      </c>
      <c r="J325" s="10" t="str">
        <f t="shared" si="103"/>
        <v/>
      </c>
      <c r="K325" s="11" t="str">
        <f t="shared" si="97"/>
        <v/>
      </c>
      <c r="L325" s="11" t="str">
        <f t="shared" ref="L325:L351" si="113">IF(T324=0,"TOTAL",IF(AND(M325="",N325="",O325=""),"",))</f>
        <v/>
      </c>
      <c r="M325" s="11" t="str">
        <f>IF($T324=0,SUM(I$2:I323),"")</f>
        <v/>
      </c>
      <c r="N325" s="11" t="str">
        <f>IF($T324=0,SUM(J$2:J325),"")</f>
        <v/>
      </c>
      <c r="O325" s="18" t="str">
        <f t="shared" si="98"/>
        <v/>
      </c>
      <c r="P325" s="29" t="str">
        <f>IF(OR(ISBLANK(B325),ISBLANK(C325)),"",VLOOKUP(B325&amp;C325,'Grades '!Q$2:R$285,2,FALSE))</f>
        <v/>
      </c>
      <c r="Q325" s="9" t="str">
        <f t="shared" si="104"/>
        <v/>
      </c>
      <c r="R325" s="9" t="str">
        <f t="shared" si="105"/>
        <v/>
      </c>
      <c r="S325" s="9" t="str">
        <f t="shared" si="106"/>
        <v/>
      </c>
      <c r="T325" s="16" t="str">
        <f t="shared" si="107"/>
        <v/>
      </c>
      <c r="U325" s="10" t="str">
        <f t="shared" si="99"/>
        <v/>
      </c>
      <c r="V325" s="10" t="str">
        <f>IF($T324=0,SUM(I$2:I323),IF(OR(E325="",I325="",I325="No Credits Listed"),"",IF($Q325&gt;1,"",SUMIF($P:$P,$P325,$I:$I))))</f>
        <v/>
      </c>
      <c r="W325" s="10" t="str">
        <f>IF($T324=0,SUM(J$2:J323),IF(OR(E325="",J325=""),"",IF($Q325&gt;1,"",SUMIF($P:$P,$P325,$J:$J))))</f>
        <v/>
      </c>
      <c r="X325" s="10" t="str">
        <f t="shared" si="96"/>
        <v/>
      </c>
      <c r="Y325" s="9" t="str">
        <f t="shared" si="100"/>
        <v/>
      </c>
      <c r="Z325" s="10" t="str">
        <f t="shared" si="101"/>
        <v/>
      </c>
      <c r="AA325" s="10" t="str">
        <f t="shared" si="102"/>
        <v/>
      </c>
      <c r="AB325" s="10" t="str">
        <f t="shared" si="108"/>
        <v/>
      </c>
      <c r="AC325" s="17" t="str">
        <f t="shared" si="109"/>
        <v/>
      </c>
      <c r="AD325" s="18" t="str">
        <f t="shared" si="110"/>
        <v/>
      </c>
      <c r="AE325" s="18" t="str">
        <f t="shared" si="111"/>
        <v/>
      </c>
      <c r="AF325" s="18" t="str">
        <f t="shared" si="112"/>
        <v/>
      </c>
    </row>
    <row r="326" spans="1:32" ht="15.75">
      <c r="A326" s="13"/>
      <c r="B326" s="13"/>
      <c r="C326" s="13"/>
      <c r="D326" s="4"/>
      <c r="E326" s="13"/>
      <c r="F326" s="14"/>
      <c r="G326" s="15"/>
      <c r="H326" s="9" t="str">
        <f>IF(AND(ISBLANK(D326),ISBLANK(E326),ISBLANK(F326),ISBLANK(G326)),"",_xlfn.IFS(ISBLANK(D326),"No Calendar Reported",ISBLANK(G326),"No Grade Reported",D326="quarter",VLOOKUP(G326,'Grades '!$A$3:$B$62,2,FALSE),D326="semester",VLOOKUP(G326,'Grades '!$C$3:$D$62,2,FALSE),D326="us semester percentage",VLOOKUP(G326,'Grades '!$G$3:$H$102,2,FALSE),D326="us quarter percentage",VLOOKUP(G326,'Grades '!$E$3:$F$102,2,FALSE),D326="canadian quarter percentage",VLOOKUP(G326,'Grades '!$I$3:$J$102,2,FALSE),D326="canadian semester percentage",VLOOKUP(G326,'Grades '!$K$3:$L$102,2,FALSE)))</f>
        <v/>
      </c>
      <c r="I326" s="9" t="str">
        <f t="shared" ref="I326:I351" si="114">IF(AND(ISBLANK(D326),ISBLANK(E326),ISBLANK(F326),ISBLANK(G326)),"",_xlfn.IFS(D326="","No Calendar Reported",F326="","No Credits Reported",OR(D326="quarter",D326="us quarter percentage",D326="canadian quarter percentage")=TRUE,((F326*0.667)),OR(D326="semester",D326="us semester percentage",D326="canadian semester percentage" ),F326))</f>
        <v/>
      </c>
      <c r="J326" s="10" t="str">
        <f t="shared" si="103"/>
        <v/>
      </c>
      <c r="K326" s="11" t="str">
        <f t="shared" si="97"/>
        <v/>
      </c>
      <c r="L326" s="11" t="str">
        <f t="shared" si="113"/>
        <v/>
      </c>
      <c r="M326" s="11" t="str">
        <f>IF($T325=0,SUM(I$2:I324),"")</f>
        <v/>
      </c>
      <c r="N326" s="11" t="str">
        <f>IF($T325=0,SUM(J$2:J326),"")</f>
        <v/>
      </c>
      <c r="O326" s="18" t="str">
        <f t="shared" si="98"/>
        <v/>
      </c>
      <c r="P326" s="29" t="str">
        <f>IF(OR(ISBLANK(B326),ISBLANK(C326)),"",VLOOKUP(B326&amp;C326,'Grades '!Q$2:R$285,2,FALSE))</f>
        <v/>
      </c>
      <c r="Q326" s="9" t="str">
        <f t="shared" si="104"/>
        <v/>
      </c>
      <c r="R326" s="9" t="str">
        <f t="shared" si="105"/>
        <v/>
      </c>
      <c r="S326" s="9" t="str">
        <f t="shared" si="106"/>
        <v/>
      </c>
      <c r="T326" s="16" t="str">
        <f t="shared" si="107"/>
        <v/>
      </c>
      <c r="U326" s="10" t="str">
        <f t="shared" si="99"/>
        <v/>
      </c>
      <c r="V326" s="10" t="str">
        <f>IF($T325=0,SUM(I$2:I324),IF(OR(E326="",I326="",I326="No Credits Listed"),"",IF($Q326&gt;1,"",SUMIF($P:$P,$P326,$I:$I))))</f>
        <v/>
      </c>
      <c r="W326" s="10" t="str">
        <f>IF($T325=0,SUM(J$2:J324),IF(OR(E326="",J326=""),"",IF($Q326&gt;1,"",SUMIF($P:$P,$P326,$J:$J))))</f>
        <v/>
      </c>
      <c r="X326" s="10" t="str">
        <f t="shared" si="96"/>
        <v/>
      </c>
      <c r="Y326" s="9" t="str">
        <f t="shared" si="100"/>
        <v/>
      </c>
      <c r="Z326" s="10" t="str">
        <f t="shared" si="101"/>
        <v/>
      </c>
      <c r="AA326" s="10" t="str">
        <f t="shared" si="102"/>
        <v/>
      </c>
      <c r="AB326" s="10" t="str">
        <f t="shared" si="108"/>
        <v/>
      </c>
      <c r="AC326" s="17" t="str">
        <f t="shared" si="109"/>
        <v/>
      </c>
      <c r="AD326" s="18" t="str">
        <f t="shared" si="110"/>
        <v/>
      </c>
      <c r="AE326" s="18" t="str">
        <f t="shared" si="111"/>
        <v/>
      </c>
      <c r="AF326" s="18" t="str">
        <f t="shared" si="112"/>
        <v/>
      </c>
    </row>
    <row r="327" spans="1:32" ht="15.75">
      <c r="A327" s="13"/>
      <c r="B327" s="13"/>
      <c r="C327" s="13"/>
      <c r="D327" s="4"/>
      <c r="E327" s="13"/>
      <c r="F327" s="14"/>
      <c r="G327" s="15"/>
      <c r="H327" s="9" t="str">
        <f>IF(AND(ISBLANK(D327),ISBLANK(E327),ISBLANK(F327),ISBLANK(G327)),"",_xlfn.IFS(ISBLANK(D327),"No Calendar Reported",ISBLANK(G327),"No Grade Reported",D327="quarter",VLOOKUP(G327,'Grades '!$A$3:$B$62,2,FALSE),D327="semester",VLOOKUP(G327,'Grades '!$C$3:$D$62,2,FALSE),D327="us semester percentage",VLOOKUP(G327,'Grades '!$G$3:$H$102,2,FALSE),D327="us quarter percentage",VLOOKUP(G327,'Grades '!$E$3:$F$102,2,FALSE),D327="canadian quarter percentage",VLOOKUP(G327,'Grades '!$I$3:$J$102,2,FALSE),D327="canadian semester percentage",VLOOKUP(G327,'Grades '!$K$3:$L$102,2,FALSE)))</f>
        <v/>
      </c>
      <c r="I327" s="9" t="str">
        <f t="shared" si="114"/>
        <v/>
      </c>
      <c r="J327" s="10" t="str">
        <f t="shared" si="103"/>
        <v/>
      </c>
      <c r="K327" s="11" t="str">
        <f t="shared" si="97"/>
        <v/>
      </c>
      <c r="L327" s="11" t="str">
        <f t="shared" si="113"/>
        <v/>
      </c>
      <c r="M327" s="11" t="str">
        <f>IF($T326=0,SUM(I$2:I325),"")</f>
        <v/>
      </c>
      <c r="N327" s="11" t="str">
        <f>IF($T326=0,SUM(J$2:J327),"")</f>
        <v/>
      </c>
      <c r="O327" s="18" t="str">
        <f t="shared" si="98"/>
        <v/>
      </c>
      <c r="P327" s="29" t="str">
        <f>IF(OR(ISBLANK(B327),ISBLANK(C327)),"",VLOOKUP(B327&amp;C327,'Grades '!Q$2:R$285,2,FALSE))</f>
        <v/>
      </c>
      <c r="Q327" s="9" t="str">
        <f t="shared" si="104"/>
        <v/>
      </c>
      <c r="R327" s="9" t="str">
        <f t="shared" si="105"/>
        <v/>
      </c>
      <c r="S327" s="9" t="str">
        <f t="shared" si="106"/>
        <v/>
      </c>
      <c r="T327" s="16" t="str">
        <f t="shared" si="107"/>
        <v/>
      </c>
      <c r="U327" s="10" t="str">
        <f t="shared" si="99"/>
        <v/>
      </c>
      <c r="V327" s="10" t="str">
        <f>IF($T326=0,SUM(I$2:I325),IF(OR(E327="",I327="",I327="No Credits Listed"),"",IF($Q327&gt;1,"",SUMIF($P:$P,$P327,$I:$I))))</f>
        <v/>
      </c>
      <c r="W327" s="10" t="str">
        <f>IF($T326=0,SUM(J$2:J325),IF(OR(E327="",J327=""),"",IF($Q327&gt;1,"",SUMIF($P:$P,$P327,$J:$J))))</f>
        <v/>
      </c>
      <c r="X327" s="10" t="str">
        <f t="shared" si="96"/>
        <v/>
      </c>
      <c r="Y327" s="9" t="str">
        <f t="shared" si="100"/>
        <v/>
      </c>
      <c r="Z327" s="10" t="str">
        <f t="shared" si="101"/>
        <v/>
      </c>
      <c r="AA327" s="10" t="str">
        <f t="shared" si="102"/>
        <v/>
      </c>
      <c r="AB327" s="10" t="str">
        <f t="shared" si="108"/>
        <v/>
      </c>
      <c r="AC327" s="17" t="str">
        <f t="shared" si="109"/>
        <v/>
      </c>
      <c r="AD327" s="18" t="str">
        <f t="shared" si="110"/>
        <v/>
      </c>
      <c r="AE327" s="18" t="str">
        <f t="shared" si="111"/>
        <v/>
      </c>
      <c r="AF327" s="18" t="str">
        <f t="shared" si="112"/>
        <v/>
      </c>
    </row>
    <row r="328" spans="1:32" ht="15.75">
      <c r="A328" s="24"/>
      <c r="B328" s="24"/>
      <c r="C328" s="13"/>
      <c r="D328" s="4"/>
      <c r="E328" s="13"/>
      <c r="F328" s="14"/>
      <c r="G328" s="25"/>
      <c r="H328" s="9" t="str">
        <f>IF(AND(ISBLANK(D328),ISBLANK(E328),ISBLANK(F328),ISBLANK(G328)),"",_xlfn.IFS(ISBLANK(D328),"No Calendar Reported",ISBLANK(G328),"No Grade Reported",D328="quarter",VLOOKUP(G328,'Grades '!$A$3:$B$62,2,FALSE),D328="semester",VLOOKUP(G328,'Grades '!$C$3:$D$62,2,FALSE),D328="us semester percentage",VLOOKUP(G328,'Grades '!$G$3:$H$102,2,FALSE),D328="us quarter percentage",VLOOKUP(G328,'Grades '!$E$3:$F$102,2,FALSE),D328="canadian quarter percentage",VLOOKUP(G328,'Grades '!$I$3:$J$102,2,FALSE),D328="canadian semester percentage",VLOOKUP(G328,'Grades '!$K$3:$L$102,2,FALSE)))</f>
        <v/>
      </c>
      <c r="I328" s="9" t="str">
        <f t="shared" si="114"/>
        <v/>
      </c>
      <c r="J328" s="10" t="str">
        <f t="shared" si="103"/>
        <v/>
      </c>
      <c r="K328" s="11" t="str">
        <f t="shared" si="97"/>
        <v/>
      </c>
      <c r="L328" s="11" t="str">
        <f t="shared" si="113"/>
        <v/>
      </c>
      <c r="M328" s="11" t="str">
        <f>IF($T327=0,SUM(I$2:I326),"")</f>
        <v/>
      </c>
      <c r="N328" s="11" t="str">
        <f>IF($T327=0,SUM(J$2:J328),"")</f>
        <v/>
      </c>
      <c r="O328" s="18" t="str">
        <f t="shared" si="98"/>
        <v/>
      </c>
      <c r="P328" s="29" t="str">
        <f>IF(OR(ISBLANK(B328),ISBLANK(C328)),"",VLOOKUP(B328&amp;C328,'Grades '!Q$2:R$285,2,FALSE))</f>
        <v/>
      </c>
      <c r="Q328" s="9" t="str">
        <f t="shared" si="104"/>
        <v/>
      </c>
      <c r="R328" s="9" t="str">
        <f t="shared" si="105"/>
        <v/>
      </c>
      <c r="S328" s="9" t="str">
        <f t="shared" si="106"/>
        <v/>
      </c>
      <c r="T328" s="16" t="str">
        <f t="shared" si="107"/>
        <v/>
      </c>
      <c r="U328" s="10" t="str">
        <f t="shared" si="99"/>
        <v/>
      </c>
      <c r="V328" s="10" t="str">
        <f>IF($T327=0,SUM(I$2:I326),IF(OR(E328="",I328="",I328="No Credits Listed"),"",IF($Q328&gt;1,"",SUMIF($P:$P,$P328,$I:$I))))</f>
        <v/>
      </c>
      <c r="W328" s="10" t="str">
        <f>IF($T327=0,SUM(J$2:J326),IF(OR(E328="",J328=""),"",IF($Q328&gt;1,"",SUMIF($P:$P,$P328,$J:$J))))</f>
        <v/>
      </c>
      <c r="X328" s="10" t="str">
        <f t="shared" si="96"/>
        <v/>
      </c>
      <c r="Y328" s="9" t="str">
        <f t="shared" si="100"/>
        <v/>
      </c>
      <c r="Z328" s="10" t="str">
        <f t="shared" si="101"/>
        <v/>
      </c>
      <c r="AA328" s="10" t="str">
        <f t="shared" si="102"/>
        <v/>
      </c>
      <c r="AB328" s="10" t="str">
        <f t="shared" si="108"/>
        <v/>
      </c>
      <c r="AC328" s="17" t="str">
        <f t="shared" si="109"/>
        <v/>
      </c>
      <c r="AD328" s="18" t="str">
        <f t="shared" si="110"/>
        <v/>
      </c>
      <c r="AE328" s="18" t="str">
        <f t="shared" si="111"/>
        <v/>
      </c>
      <c r="AF328" s="18" t="str">
        <f t="shared" si="112"/>
        <v/>
      </c>
    </row>
    <row r="329" spans="1:32">
      <c r="A329" s="19"/>
      <c r="B329" s="19"/>
      <c r="C329" s="19"/>
      <c r="D329" s="19"/>
      <c r="E329" s="19"/>
      <c r="F329" s="19"/>
      <c r="G329" s="19"/>
      <c r="H329" s="9" t="str">
        <f>IF(AND(ISBLANK(D329),ISBLANK(E329),ISBLANK(F329),ISBLANK(G329)),"",_xlfn.IFS(ISBLANK(D329),"No Calendar Reported",ISBLANK(G329),"No Grade Reported",D329="quarter",VLOOKUP(G329,'Grades '!$A$3:$B$62,2,FALSE),D329="semester",VLOOKUP(G329,'Grades '!$C$3:$D$62,2,FALSE),D329="us semester percentage",VLOOKUP(G329,'Grades '!$G$3:$H$102,2,FALSE),D329="us quarter percentage",VLOOKUP(G329,'Grades '!$E$3:$F$102,2,FALSE),D329="canadian quarter percentage",VLOOKUP(G329,'Grades '!$I$3:$J$102,2,FALSE),D329="canadian semester percentage",VLOOKUP(G329,'Grades '!$K$3:$L$102,2,FALSE)))</f>
        <v/>
      </c>
      <c r="I329" s="9" t="str">
        <f t="shared" si="114"/>
        <v/>
      </c>
      <c r="J329" s="10" t="str">
        <f t="shared" si="103"/>
        <v/>
      </c>
      <c r="K329" s="11" t="str">
        <f t="shared" si="97"/>
        <v/>
      </c>
      <c r="L329" s="11" t="str">
        <f t="shared" si="113"/>
        <v/>
      </c>
      <c r="M329" s="11" t="str">
        <f>IF($T328=0,SUM(I$2:I327),"")</f>
        <v/>
      </c>
      <c r="N329" s="11" t="str">
        <f>IF($T328=0,SUM(J$2:J329),"")</f>
        <v/>
      </c>
      <c r="O329" s="18" t="str">
        <f t="shared" si="98"/>
        <v/>
      </c>
      <c r="P329" s="29" t="str">
        <f>IF(OR(ISBLANK(B329),ISBLANK(C329)),"",VLOOKUP(B329&amp;C329,'Grades '!Q$2:R$285,2,FALSE))</f>
        <v/>
      </c>
      <c r="Q329" s="9" t="str">
        <f t="shared" si="104"/>
        <v/>
      </c>
      <c r="R329" s="9" t="str">
        <f t="shared" si="105"/>
        <v/>
      </c>
      <c r="S329" s="9" t="str">
        <f t="shared" si="106"/>
        <v/>
      </c>
      <c r="T329" s="16" t="str">
        <f t="shared" si="107"/>
        <v/>
      </c>
      <c r="U329" s="10" t="str">
        <f t="shared" si="99"/>
        <v/>
      </c>
      <c r="V329" s="10" t="str">
        <f>IF($T328=0,SUM(I$2:I327),IF(OR(E329="",I329="",I329="No Credits Listed"),"",IF($Q329&gt;1,"",SUMIF($P:$P,$P329,$I:$I))))</f>
        <v/>
      </c>
      <c r="W329" s="10" t="str">
        <f>IF($T328=0,SUM(J$2:J327),IF(OR(E329="",J329=""),"",IF($Q329&gt;1,"",SUMIF($P:$P,$P329,$J:$J))))</f>
        <v/>
      </c>
      <c r="X329" s="10" t="str">
        <f t="shared" ref="X329:X351" si="115">IF(OR(V329="",W329=""),"",IF($T328=0,W329/V329,IF($Q329&gt;1,"",W329/V329)))</f>
        <v/>
      </c>
      <c r="Y329" s="9" t="str">
        <f t="shared" si="100"/>
        <v/>
      </c>
      <c r="Z329" s="10" t="str">
        <f t="shared" si="101"/>
        <v/>
      </c>
      <c r="AA329" s="10" t="str">
        <f t="shared" si="102"/>
        <v/>
      </c>
      <c r="AB329" s="10" t="str">
        <f t="shared" si="108"/>
        <v/>
      </c>
      <c r="AC329" s="17" t="str">
        <f t="shared" si="109"/>
        <v/>
      </c>
      <c r="AD329" s="18" t="str">
        <f t="shared" si="110"/>
        <v/>
      </c>
      <c r="AE329" s="18" t="str">
        <f t="shared" si="111"/>
        <v/>
      </c>
      <c r="AF329" s="18" t="str">
        <f t="shared" si="112"/>
        <v/>
      </c>
    </row>
    <row r="330" spans="1:32">
      <c r="A330" s="19"/>
      <c r="B330" s="19"/>
      <c r="C330" s="19"/>
      <c r="D330" s="19"/>
      <c r="E330" s="19"/>
      <c r="F330" s="19"/>
      <c r="G330" s="19"/>
      <c r="H330" s="9" t="str">
        <f>IF(AND(ISBLANK(D330),ISBLANK(E330),ISBLANK(F330),ISBLANK(G330)),"",_xlfn.IFS(ISBLANK(D330),"No Calendar Reported",ISBLANK(G330),"No Grade Reported",D330="quarter",VLOOKUP(G330,'Grades '!$A$3:$B$62,2,FALSE),D330="semester",VLOOKUP(G330,'Grades '!$C$3:$D$62,2,FALSE),D330="us semester percentage",VLOOKUP(G330,'Grades '!$G$3:$H$102,2,FALSE),D330="us quarter percentage",VLOOKUP(G330,'Grades '!$E$3:$F$102,2,FALSE),D330="canadian quarter percentage",VLOOKUP(G330,'Grades '!$I$3:$J$102,2,FALSE),D330="canadian semester percentage",VLOOKUP(G330,'Grades '!$K$3:$L$102,2,FALSE)))</f>
        <v/>
      </c>
      <c r="I330" s="9" t="str">
        <f t="shared" si="114"/>
        <v/>
      </c>
      <c r="J330" s="10" t="str">
        <f t="shared" si="103"/>
        <v/>
      </c>
      <c r="K330" s="11" t="str">
        <f t="shared" si="97"/>
        <v/>
      </c>
      <c r="L330" s="11" t="str">
        <f t="shared" si="113"/>
        <v/>
      </c>
      <c r="M330" s="11" t="str">
        <f>IF($T329=0,SUM(I$2:I328),"")</f>
        <v/>
      </c>
      <c r="N330" s="11" t="str">
        <f>IF($T329=0,SUM(J$2:J330),"")</f>
        <v/>
      </c>
      <c r="O330" s="18" t="str">
        <f t="shared" si="98"/>
        <v/>
      </c>
      <c r="P330" s="29" t="str">
        <f>IF(OR(ISBLANK(B330),ISBLANK(C330)),"",VLOOKUP(B330&amp;C330,'Grades '!Q$2:R$285,2,FALSE))</f>
        <v/>
      </c>
      <c r="Q330" s="9" t="str">
        <f t="shared" si="104"/>
        <v/>
      </c>
      <c r="R330" s="9" t="str">
        <f t="shared" si="105"/>
        <v/>
      </c>
      <c r="S330" s="9" t="str">
        <f t="shared" si="106"/>
        <v/>
      </c>
      <c r="T330" s="16" t="str">
        <f t="shared" si="107"/>
        <v/>
      </c>
      <c r="U330" s="10" t="str">
        <f t="shared" si="99"/>
        <v/>
      </c>
      <c r="V330" s="10" t="str">
        <f>IF($T329=0,SUM(I$2:I328),IF(OR(E330="",I330="",I330="No Credits Listed"),"",IF($Q330&gt;1,"",SUMIF($P:$P,$P330,$I:$I))))</f>
        <v/>
      </c>
      <c r="W330" s="10" t="str">
        <f>IF($T329=0,SUM(J$2:J328),IF(OR(E330="",J330=""),"",IF($Q330&gt;1,"",SUMIF($P:$P,$P330,$J:$J))))</f>
        <v/>
      </c>
      <c r="X330" s="10" t="str">
        <f t="shared" si="115"/>
        <v/>
      </c>
      <c r="Y330" s="9" t="str">
        <f t="shared" si="100"/>
        <v/>
      </c>
      <c r="Z330" s="10" t="str">
        <f t="shared" si="101"/>
        <v/>
      </c>
      <c r="AA330" s="10" t="str">
        <f t="shared" si="102"/>
        <v/>
      </c>
      <c r="AB330" s="10" t="str">
        <f t="shared" si="108"/>
        <v/>
      </c>
      <c r="AC330" s="17" t="str">
        <f t="shared" si="109"/>
        <v/>
      </c>
      <c r="AD330" s="18" t="str">
        <f t="shared" si="110"/>
        <v/>
      </c>
      <c r="AE330" s="18" t="str">
        <f t="shared" si="111"/>
        <v/>
      </c>
      <c r="AF330" s="18" t="str">
        <f t="shared" si="112"/>
        <v/>
      </c>
    </row>
    <row r="331" spans="1:32">
      <c r="A331" s="19"/>
      <c r="B331" s="19"/>
      <c r="C331" s="19"/>
      <c r="D331" s="19"/>
      <c r="E331" s="19"/>
      <c r="F331" s="19"/>
      <c r="G331" s="19"/>
      <c r="H331" s="9" t="str">
        <f>IF(AND(ISBLANK(D331),ISBLANK(E331),ISBLANK(F331),ISBLANK(G331)),"",_xlfn.IFS(ISBLANK(D331),"No Calendar Reported",ISBLANK(G331),"No Grade Reported",D331="quarter",VLOOKUP(G331,'Grades '!$A$3:$B$62,2,FALSE),D331="semester",VLOOKUP(G331,'Grades '!$C$3:$D$62,2,FALSE),D331="us semester percentage",VLOOKUP(G331,'Grades '!$G$3:$H$102,2,FALSE),D331="us quarter percentage",VLOOKUP(G331,'Grades '!$E$3:$F$102,2,FALSE),D331="canadian quarter percentage",VLOOKUP(G331,'Grades '!$I$3:$J$102,2,FALSE),D331="canadian semester percentage",VLOOKUP(G331,'Grades '!$K$3:$L$102,2,FALSE)))</f>
        <v/>
      </c>
      <c r="I331" s="9" t="str">
        <f t="shared" si="114"/>
        <v/>
      </c>
      <c r="J331" s="10" t="str">
        <f t="shared" si="103"/>
        <v/>
      </c>
      <c r="K331" s="11" t="str">
        <f t="shared" si="97"/>
        <v/>
      </c>
      <c r="L331" s="11" t="str">
        <f t="shared" si="113"/>
        <v/>
      </c>
      <c r="M331" s="11" t="str">
        <f>IF($T330=0,SUM(I$2:I329),"")</f>
        <v/>
      </c>
      <c r="N331" s="11" t="str">
        <f>IF($T330=0,SUM(J$2:J331),"")</f>
        <v/>
      </c>
      <c r="O331" s="18" t="str">
        <f t="shared" si="98"/>
        <v/>
      </c>
      <c r="P331" s="29" t="str">
        <f>IF(OR(ISBLANK(B331),ISBLANK(C331)),"",VLOOKUP(B331&amp;C331,'Grades '!Q$2:R$285,2,FALSE))</f>
        <v/>
      </c>
      <c r="Q331" s="9" t="str">
        <f t="shared" si="104"/>
        <v/>
      </c>
      <c r="R331" s="9" t="str">
        <f t="shared" si="105"/>
        <v/>
      </c>
      <c r="S331" s="9" t="str">
        <f t="shared" si="106"/>
        <v/>
      </c>
      <c r="T331" s="16" t="str">
        <f t="shared" si="107"/>
        <v/>
      </c>
      <c r="U331" s="10" t="str">
        <f t="shared" si="99"/>
        <v/>
      </c>
      <c r="V331" s="10" t="str">
        <f>IF($T330=0,SUM(I$2:I329),IF(OR(E331="",I331="",I331="No Credits Listed"),"",IF($Q331&gt;1,"",SUMIF($P:$P,$P331,$I:$I))))</f>
        <v/>
      </c>
      <c r="W331" s="10" t="str">
        <f>IF($T330=0,SUM(J$2:J329),IF(OR(E331="",J331=""),"",IF($Q331&gt;1,"",SUMIF($P:$P,$P331,$J:$J))))</f>
        <v/>
      </c>
      <c r="X331" s="10" t="str">
        <f t="shared" si="115"/>
        <v/>
      </c>
      <c r="Y331" s="9" t="str">
        <f t="shared" si="100"/>
        <v/>
      </c>
      <c r="Z331" s="10" t="str">
        <f t="shared" si="101"/>
        <v/>
      </c>
      <c r="AA331" s="10" t="str">
        <f t="shared" si="102"/>
        <v/>
      </c>
      <c r="AB331" s="10" t="str">
        <f t="shared" si="108"/>
        <v/>
      </c>
      <c r="AC331" s="17" t="str">
        <f t="shared" si="109"/>
        <v/>
      </c>
      <c r="AD331" s="18" t="str">
        <f t="shared" si="110"/>
        <v/>
      </c>
      <c r="AE331" s="18" t="str">
        <f t="shared" si="111"/>
        <v/>
      </c>
      <c r="AF331" s="18" t="str">
        <f t="shared" si="112"/>
        <v/>
      </c>
    </row>
    <row r="332" spans="1:32">
      <c r="A332" s="19"/>
      <c r="B332" s="19"/>
      <c r="C332" s="19"/>
      <c r="D332" s="19"/>
      <c r="E332" s="19"/>
      <c r="F332" s="19"/>
      <c r="G332" s="19"/>
      <c r="H332" s="9" t="str">
        <f>IF(AND(ISBLANK(D332),ISBLANK(E332),ISBLANK(F332),ISBLANK(G332)),"",_xlfn.IFS(ISBLANK(D332),"No Calendar Reported",ISBLANK(G332),"No Grade Reported",D332="quarter",VLOOKUP(G332,'Grades '!$A$3:$B$62,2,FALSE),D332="semester",VLOOKUP(G332,'Grades '!$C$3:$D$62,2,FALSE),D332="us semester percentage",VLOOKUP(G332,'Grades '!$G$3:$H$102,2,FALSE),D332="us quarter percentage",VLOOKUP(G332,'Grades '!$E$3:$F$102,2,FALSE),D332="canadian quarter percentage",VLOOKUP(G332,'Grades '!$I$3:$J$102,2,FALSE),D332="canadian semester percentage",VLOOKUP(G332,'Grades '!$K$3:$L$102,2,FALSE)))</f>
        <v/>
      </c>
      <c r="I332" s="9" t="str">
        <f t="shared" si="114"/>
        <v/>
      </c>
      <c r="J332" s="10" t="str">
        <f t="shared" si="103"/>
        <v/>
      </c>
      <c r="K332" s="11" t="str">
        <f t="shared" si="97"/>
        <v/>
      </c>
      <c r="L332" s="11" t="str">
        <f t="shared" si="113"/>
        <v/>
      </c>
      <c r="M332" s="11" t="str">
        <f>IF($T331=0,SUM(I$2:I330),"")</f>
        <v/>
      </c>
      <c r="N332" s="11" t="str">
        <f>IF($T331=0,SUM(J$2:J332),"")</f>
        <v/>
      </c>
      <c r="O332" s="18" t="str">
        <f t="shared" si="98"/>
        <v/>
      </c>
      <c r="P332" s="29" t="str">
        <f>IF(OR(ISBLANK(B332),ISBLANK(C332)),"",VLOOKUP(B332&amp;C332,'Grades '!Q$2:R$285,2,FALSE))</f>
        <v/>
      </c>
      <c r="Q332" s="9" t="str">
        <f t="shared" si="104"/>
        <v/>
      </c>
      <c r="R332" s="9" t="str">
        <f t="shared" si="105"/>
        <v/>
      </c>
      <c r="S332" s="9" t="str">
        <f t="shared" si="106"/>
        <v/>
      </c>
      <c r="T332" s="16" t="str">
        <f t="shared" si="107"/>
        <v/>
      </c>
      <c r="U332" s="10" t="str">
        <f t="shared" si="99"/>
        <v/>
      </c>
      <c r="V332" s="10" t="str">
        <f>IF($T331=0,SUM(I$2:I330),IF(OR(E332="",I332="",I332="No Credits Listed"),"",IF($Q332&gt;1,"",SUMIF($P:$P,$P332,$I:$I))))</f>
        <v/>
      </c>
      <c r="W332" s="10" t="str">
        <f>IF($T331=0,SUM(J$2:J330),IF(OR(E332="",J332=""),"",IF($Q332&gt;1,"",SUMIF($P:$P,$P332,$J:$J))))</f>
        <v/>
      </c>
      <c r="X332" s="10" t="str">
        <f t="shared" si="115"/>
        <v/>
      </c>
      <c r="Y332" s="9" t="str">
        <f t="shared" si="100"/>
        <v/>
      </c>
      <c r="Z332" s="10" t="str">
        <f t="shared" si="101"/>
        <v/>
      </c>
      <c r="AA332" s="10" t="str">
        <f t="shared" si="102"/>
        <v/>
      </c>
      <c r="AB332" s="10" t="str">
        <f t="shared" si="108"/>
        <v/>
      </c>
      <c r="AC332" s="17" t="str">
        <f t="shared" si="109"/>
        <v/>
      </c>
      <c r="AD332" s="18" t="str">
        <f t="shared" si="110"/>
        <v/>
      </c>
      <c r="AE332" s="18" t="str">
        <f t="shared" si="111"/>
        <v/>
      </c>
      <c r="AF332" s="18" t="str">
        <f t="shared" si="112"/>
        <v/>
      </c>
    </row>
    <row r="333" spans="1:32">
      <c r="A333" s="19"/>
      <c r="B333" s="19"/>
      <c r="C333" s="19"/>
      <c r="D333" s="19"/>
      <c r="E333" s="19"/>
      <c r="F333" s="19"/>
      <c r="G333" s="19"/>
      <c r="H333" s="9" t="str">
        <f>IF(AND(ISBLANK(D333),ISBLANK(E333),ISBLANK(F333),ISBLANK(G333)),"",_xlfn.IFS(ISBLANK(D333),"No Calendar Reported",ISBLANK(G333),"No Grade Reported",D333="quarter",VLOOKUP(G333,'Grades '!$A$3:$B$62,2,FALSE),D333="semester",VLOOKUP(G333,'Grades '!$C$3:$D$62,2,FALSE),D333="us semester percentage",VLOOKUP(G333,'Grades '!$G$3:$H$102,2,FALSE),D333="us quarter percentage",VLOOKUP(G333,'Grades '!$E$3:$F$102,2,FALSE),D333="canadian quarter percentage",VLOOKUP(G333,'Grades '!$I$3:$J$102,2,FALSE),D333="canadian semester percentage",VLOOKUP(G333,'Grades '!$K$3:$L$102,2,FALSE)))</f>
        <v/>
      </c>
      <c r="I333" s="9" t="str">
        <f t="shared" si="114"/>
        <v/>
      </c>
      <c r="J333" s="10" t="str">
        <f t="shared" si="103"/>
        <v/>
      </c>
      <c r="K333" s="11" t="str">
        <f t="shared" si="97"/>
        <v/>
      </c>
      <c r="L333" s="11" t="str">
        <f t="shared" si="113"/>
        <v/>
      </c>
      <c r="M333" s="11" t="str">
        <f>IF($T332=0,SUM(I$2:I331),"")</f>
        <v/>
      </c>
      <c r="N333" s="11" t="str">
        <f>IF($T332=0,SUM(J$2:J333),"")</f>
        <v/>
      </c>
      <c r="O333" s="18" t="str">
        <f t="shared" si="98"/>
        <v/>
      </c>
      <c r="P333" s="29" t="str">
        <f>IF(OR(ISBLANK(B333),ISBLANK(C333)),"",VLOOKUP(B333&amp;C333,'Grades '!Q$2:R$285,2,FALSE))</f>
        <v/>
      </c>
      <c r="Q333" s="9" t="str">
        <f t="shared" si="104"/>
        <v/>
      </c>
      <c r="R333" s="9" t="str">
        <f t="shared" si="105"/>
        <v/>
      </c>
      <c r="S333" s="9" t="str">
        <f t="shared" si="106"/>
        <v/>
      </c>
      <c r="T333" s="16" t="str">
        <f t="shared" si="107"/>
        <v/>
      </c>
      <c r="U333" s="10" t="str">
        <f t="shared" si="99"/>
        <v/>
      </c>
      <c r="V333" s="10" t="str">
        <f>IF($T332=0,SUM(I$2:I331),IF(OR(E333="",I333="",I333="No Credits Listed"),"",IF($Q333&gt;1,"",SUMIF($P:$P,$P333,$I:$I))))</f>
        <v/>
      </c>
      <c r="W333" s="10" t="str">
        <f>IF($T332=0,SUM(J$2:J331),IF(OR(E333="",J333=""),"",IF($Q333&gt;1,"",SUMIF($P:$P,$P333,$J:$J))))</f>
        <v/>
      </c>
      <c r="X333" s="10" t="str">
        <f t="shared" si="115"/>
        <v/>
      </c>
      <c r="Y333" s="9" t="str">
        <f t="shared" si="100"/>
        <v/>
      </c>
      <c r="Z333" s="10" t="str">
        <f t="shared" si="101"/>
        <v/>
      </c>
      <c r="AA333" s="10" t="str">
        <f t="shared" si="102"/>
        <v/>
      </c>
      <c r="AB333" s="10" t="str">
        <f t="shared" si="108"/>
        <v/>
      </c>
      <c r="AC333" s="17" t="str">
        <f t="shared" si="109"/>
        <v/>
      </c>
      <c r="AD333" s="18" t="str">
        <f t="shared" si="110"/>
        <v/>
      </c>
      <c r="AE333" s="18" t="str">
        <f t="shared" si="111"/>
        <v/>
      </c>
      <c r="AF333" s="18" t="str">
        <f t="shared" si="112"/>
        <v/>
      </c>
    </row>
    <row r="334" spans="1:32">
      <c r="A334" s="19"/>
      <c r="B334" s="19"/>
      <c r="C334" s="19"/>
      <c r="D334" s="19"/>
      <c r="E334" s="19"/>
      <c r="F334" s="19"/>
      <c r="G334" s="19"/>
      <c r="H334" s="9" t="str">
        <f>IF(AND(ISBLANK(D334),ISBLANK(E334),ISBLANK(F334),ISBLANK(G334)),"",_xlfn.IFS(ISBLANK(D334),"No Calendar Reported",ISBLANK(G334),"No Grade Reported",D334="quarter",VLOOKUP(G334,'Grades '!$A$3:$B$62,2,FALSE),D334="semester",VLOOKUP(G334,'Grades '!$C$3:$D$62,2,FALSE),D334="us semester percentage",VLOOKUP(G334,'Grades '!$G$3:$H$102,2,FALSE),D334="us quarter percentage",VLOOKUP(G334,'Grades '!$E$3:$F$102,2,FALSE),D334="canadian quarter percentage",VLOOKUP(G334,'Grades '!$I$3:$J$102,2,FALSE),D334="canadian semester percentage",VLOOKUP(G334,'Grades '!$K$3:$L$102,2,FALSE)))</f>
        <v/>
      </c>
      <c r="I334" s="9" t="str">
        <f t="shared" si="114"/>
        <v/>
      </c>
      <c r="J334" s="10" t="str">
        <f t="shared" si="103"/>
        <v/>
      </c>
      <c r="K334" s="11" t="str">
        <f t="shared" ref="K334:K351" si="116">IFERROR(IF(OR(ISBLANK(D334),ISBLANK(F334),ISBLANK(G334)),"",IF(E334="","No Course Title Reported",J334/I334)),"")</f>
        <v/>
      </c>
      <c r="L334" s="11" t="str">
        <f t="shared" si="113"/>
        <v/>
      </c>
      <c r="M334" s="11" t="str">
        <f>IF($T333=0,SUM(I$2:I332),"")</f>
        <v/>
      </c>
      <c r="N334" s="11" t="str">
        <f>IF($T333=0,SUM(J$2:J334),"")</f>
        <v/>
      </c>
      <c r="O334" s="18" t="str">
        <f t="shared" si="98"/>
        <v/>
      </c>
      <c r="P334" s="29" t="str">
        <f>IF(OR(ISBLANK(B334),ISBLANK(C334)),"",VLOOKUP(B334&amp;C334,'Grades '!Q$2:R$285,2,FALSE))</f>
        <v/>
      </c>
      <c r="Q334" s="9" t="str">
        <f t="shared" si="104"/>
        <v/>
      </c>
      <c r="R334" s="9" t="str">
        <f t="shared" si="105"/>
        <v/>
      </c>
      <c r="S334" s="9" t="str">
        <f t="shared" si="106"/>
        <v/>
      </c>
      <c r="T334" s="16" t="str">
        <f t="shared" si="107"/>
        <v/>
      </c>
      <c r="U334" s="10" t="str">
        <f t="shared" si="99"/>
        <v/>
      </c>
      <c r="V334" s="10" t="str">
        <f>IF($T333=0,SUM(I$2:I332),IF(OR(E334="",I334="",I334="No Credits Listed"),"",IF($Q334&gt;1,"",SUMIF($P:$P,$P334,$I:$I))))</f>
        <v/>
      </c>
      <c r="W334" s="10" t="str">
        <f>IF($T333=0,SUM(J$2:J332),IF(OR(E334="",J334=""),"",IF($Q334&gt;1,"",SUMIF($P:$P,$P334,$J:$J))))</f>
        <v/>
      </c>
      <c r="X334" s="10" t="str">
        <f t="shared" si="115"/>
        <v/>
      </c>
      <c r="Y334" s="9" t="str">
        <f t="shared" si="100"/>
        <v/>
      </c>
      <c r="Z334" s="10" t="str">
        <f t="shared" si="101"/>
        <v/>
      </c>
      <c r="AA334" s="10" t="str">
        <f t="shared" si="102"/>
        <v/>
      </c>
      <c r="AB334" s="10" t="str">
        <f t="shared" si="108"/>
        <v/>
      </c>
      <c r="AC334" s="17" t="str">
        <f t="shared" si="109"/>
        <v/>
      </c>
      <c r="AD334" s="18" t="str">
        <f t="shared" si="110"/>
        <v/>
      </c>
      <c r="AE334" s="18" t="str">
        <f t="shared" si="111"/>
        <v/>
      </c>
      <c r="AF334" s="18" t="str">
        <f t="shared" si="112"/>
        <v/>
      </c>
    </row>
    <row r="335" spans="1:32">
      <c r="A335" s="19"/>
      <c r="B335" s="19"/>
      <c r="C335" s="19"/>
      <c r="D335" s="19"/>
      <c r="E335" s="19"/>
      <c r="F335" s="19"/>
      <c r="G335" s="19"/>
      <c r="H335" s="9" t="str">
        <f>IF(AND(ISBLANK(D335),ISBLANK(E335),ISBLANK(F335),ISBLANK(G335)),"",_xlfn.IFS(ISBLANK(D335),"No Calendar Reported",ISBLANK(G335),"No Grade Reported",D335="quarter",VLOOKUP(G335,'Grades '!$A$3:$B$62,2,FALSE),D335="semester",VLOOKUP(G335,'Grades '!$C$3:$D$62,2,FALSE),D335="us semester percentage",VLOOKUP(G335,'Grades '!$G$3:$H$102,2,FALSE),D335="us quarter percentage",VLOOKUP(G335,'Grades '!$E$3:$F$102,2,FALSE),D335="canadian quarter percentage",VLOOKUP(G335,'Grades '!$I$3:$J$102,2,FALSE),D335="canadian semester percentage",VLOOKUP(G335,'Grades '!$K$3:$L$102,2,FALSE)))</f>
        <v/>
      </c>
      <c r="I335" s="9" t="str">
        <f t="shared" si="114"/>
        <v/>
      </c>
      <c r="J335" s="10" t="str">
        <f t="shared" si="103"/>
        <v/>
      </c>
      <c r="K335" s="11" t="str">
        <f t="shared" si="116"/>
        <v/>
      </c>
      <c r="L335" s="11" t="str">
        <f t="shared" si="113"/>
        <v/>
      </c>
      <c r="M335" s="11" t="str">
        <f>IF($T334=0,SUM(I$2:I333),"")</f>
        <v/>
      </c>
      <c r="N335" s="11" t="str">
        <f>IF($T334=0,SUM(J$2:J335),"")</f>
        <v/>
      </c>
      <c r="O335" s="18" t="str">
        <f t="shared" si="98"/>
        <v/>
      </c>
      <c r="P335" s="29" t="str">
        <f>IF(OR(ISBLANK(B335),ISBLANK(C335)),"",VLOOKUP(B335&amp;C335,'Grades '!Q$2:R$285,2,FALSE))</f>
        <v/>
      </c>
      <c r="Q335" s="9" t="str">
        <f t="shared" si="104"/>
        <v/>
      </c>
      <c r="R335" s="9" t="str">
        <f t="shared" si="105"/>
        <v/>
      </c>
      <c r="S335" s="9" t="str">
        <f t="shared" si="106"/>
        <v/>
      </c>
      <c r="T335" s="16" t="str">
        <f t="shared" si="107"/>
        <v/>
      </c>
      <c r="U335" s="10" t="str">
        <f t="shared" si="99"/>
        <v/>
      </c>
      <c r="V335" s="10" t="str">
        <f>IF($T334=0,SUM(I$2:I333),IF(OR(E335="",I335="",I335="No Credits Listed"),"",IF($Q335&gt;1,"",SUMIF($P:$P,$P335,$I:$I))))</f>
        <v/>
      </c>
      <c r="W335" s="10" t="str">
        <f>IF($T334=0,SUM(J$2:J333),IF(OR(E335="",J335=""),"",IF($Q335&gt;1,"",SUMIF($P:$P,$P335,$J:$J))))</f>
        <v/>
      </c>
      <c r="X335" s="10" t="str">
        <f t="shared" si="115"/>
        <v/>
      </c>
      <c r="Y335" s="9" t="str">
        <f t="shared" si="100"/>
        <v/>
      </c>
      <c r="Z335" s="10" t="str">
        <f t="shared" si="101"/>
        <v/>
      </c>
      <c r="AA335" s="10" t="str">
        <f t="shared" si="102"/>
        <v/>
      </c>
      <c r="AB335" s="10" t="str">
        <f t="shared" si="108"/>
        <v/>
      </c>
      <c r="AC335" s="17" t="str">
        <f t="shared" si="109"/>
        <v/>
      </c>
      <c r="AD335" s="18" t="str">
        <f t="shared" si="110"/>
        <v/>
      </c>
      <c r="AE335" s="18" t="str">
        <f t="shared" si="111"/>
        <v/>
      </c>
      <c r="AF335" s="18" t="str">
        <f t="shared" si="112"/>
        <v/>
      </c>
    </row>
    <row r="336" spans="1:32">
      <c r="A336" s="19"/>
      <c r="B336" s="19"/>
      <c r="C336" s="19"/>
      <c r="D336" s="19"/>
      <c r="E336" s="19"/>
      <c r="F336" s="19"/>
      <c r="G336" s="19"/>
      <c r="H336" s="9" t="str">
        <f>IF(AND(ISBLANK(D336),ISBLANK(E336),ISBLANK(F336),ISBLANK(G336)),"",_xlfn.IFS(ISBLANK(D336),"No Calendar Reported",ISBLANK(G336),"No Grade Reported",D336="quarter",VLOOKUP(G336,'Grades '!$A$3:$B$62,2,FALSE),D336="semester",VLOOKUP(G336,'Grades '!$C$3:$D$62,2,FALSE),D336="us semester percentage",VLOOKUP(G336,'Grades '!$G$3:$H$102,2,FALSE),D336="us quarter percentage",VLOOKUP(G336,'Grades '!$E$3:$F$102,2,FALSE),D336="canadian quarter percentage",VLOOKUP(G336,'Grades '!$I$3:$J$102,2,FALSE),D336="canadian semester percentage",VLOOKUP(G336,'Grades '!$K$3:$L$102,2,FALSE)))</f>
        <v/>
      </c>
      <c r="I336" s="9" t="str">
        <f t="shared" si="114"/>
        <v/>
      </c>
      <c r="J336" s="10" t="str">
        <f t="shared" si="103"/>
        <v/>
      </c>
      <c r="K336" s="11" t="str">
        <f t="shared" si="116"/>
        <v/>
      </c>
      <c r="L336" s="11" t="str">
        <f t="shared" si="113"/>
        <v/>
      </c>
      <c r="M336" s="11" t="str">
        <f>IF($T335=0,SUM(I$2:I334),"")</f>
        <v/>
      </c>
      <c r="N336" s="11" t="str">
        <f>IF($T335=0,SUM(J$2:J336),"")</f>
        <v/>
      </c>
      <c r="O336" s="18" t="str">
        <f t="shared" si="98"/>
        <v/>
      </c>
      <c r="P336" s="29" t="str">
        <f>IF(OR(ISBLANK(B336),ISBLANK(C336)),"",VLOOKUP(B336&amp;C336,'Grades '!Q$2:R$285,2,FALSE))</f>
        <v/>
      </c>
      <c r="Q336" s="9" t="str">
        <f t="shared" si="104"/>
        <v/>
      </c>
      <c r="R336" s="9" t="str">
        <f t="shared" si="105"/>
        <v/>
      </c>
      <c r="S336" s="9" t="str">
        <f t="shared" si="106"/>
        <v/>
      </c>
      <c r="T336" s="16" t="str">
        <f t="shared" si="107"/>
        <v/>
      </c>
      <c r="U336" s="10" t="str">
        <f t="shared" si="99"/>
        <v/>
      </c>
      <c r="V336" s="10" t="str">
        <f>IF($T335=0,SUM(I$2:I334),IF(OR(E336="",I336="",I336="No Credits Listed"),"",IF($Q336&gt;1,"",SUMIF($P:$P,$P336,$I:$I))))</f>
        <v/>
      </c>
      <c r="W336" s="10" t="str">
        <f>IF($T335=0,SUM(J$2:J334),IF(OR(E336="",J336=""),"",IF($Q336&gt;1,"",SUMIF($P:$P,$P336,$J:$J))))</f>
        <v/>
      </c>
      <c r="X336" s="10" t="str">
        <f t="shared" si="115"/>
        <v/>
      </c>
      <c r="Y336" s="9" t="str">
        <f t="shared" si="100"/>
        <v/>
      </c>
      <c r="Z336" s="10" t="str">
        <f t="shared" si="101"/>
        <v/>
      </c>
      <c r="AA336" s="10" t="str">
        <f t="shared" si="102"/>
        <v/>
      </c>
      <c r="AB336" s="10" t="str">
        <f t="shared" si="108"/>
        <v/>
      </c>
      <c r="AC336" s="17" t="str">
        <f t="shared" si="109"/>
        <v/>
      </c>
      <c r="AD336" s="18" t="str">
        <f t="shared" si="110"/>
        <v/>
      </c>
      <c r="AE336" s="18" t="str">
        <f t="shared" si="111"/>
        <v/>
      </c>
      <c r="AF336" s="18" t="str">
        <f t="shared" si="112"/>
        <v/>
      </c>
    </row>
    <row r="337" spans="1:32">
      <c r="A337" s="19"/>
      <c r="B337" s="19"/>
      <c r="C337" s="19"/>
      <c r="D337" s="19"/>
      <c r="E337" s="19"/>
      <c r="F337" s="19"/>
      <c r="G337" s="19"/>
      <c r="H337" s="9" t="str">
        <f>IF(AND(ISBLANK(D337),ISBLANK(E337),ISBLANK(F337),ISBLANK(G337)),"",_xlfn.IFS(ISBLANK(D337),"No Calendar Reported",ISBLANK(G337),"No Grade Reported",D337="quarter",VLOOKUP(G337,'Grades '!$A$3:$B$62,2,FALSE),D337="semester",VLOOKUP(G337,'Grades '!$C$3:$D$62,2,FALSE),D337="us semester percentage",VLOOKUP(G337,'Grades '!$G$3:$H$102,2,FALSE),D337="us quarter percentage",VLOOKUP(G337,'Grades '!$E$3:$F$102,2,FALSE),D337="canadian quarter percentage",VLOOKUP(G337,'Grades '!$I$3:$J$102,2,FALSE),D337="canadian semester percentage",VLOOKUP(G337,'Grades '!$K$3:$L$102,2,FALSE)))</f>
        <v/>
      </c>
      <c r="I337" s="9" t="str">
        <f t="shared" si="114"/>
        <v/>
      </c>
      <c r="J337" s="10" t="str">
        <f t="shared" si="103"/>
        <v/>
      </c>
      <c r="K337" s="11" t="str">
        <f t="shared" si="116"/>
        <v/>
      </c>
      <c r="L337" s="11" t="str">
        <f t="shared" si="113"/>
        <v/>
      </c>
      <c r="M337" s="11" t="str">
        <f>IF($T336=0,SUM(I$2:I335),"")</f>
        <v/>
      </c>
      <c r="N337" s="11" t="str">
        <f>IF($T336=0,SUM(J$2:J337),"")</f>
        <v/>
      </c>
      <c r="O337" s="18" t="str">
        <f t="shared" si="98"/>
        <v/>
      </c>
      <c r="P337" s="29" t="str">
        <f>IF(OR(ISBLANK(B337),ISBLANK(C337)),"",VLOOKUP(B337&amp;C337,'Grades '!Q$2:R$285,2,FALSE))</f>
        <v/>
      </c>
      <c r="Q337" s="9" t="str">
        <f t="shared" si="104"/>
        <v/>
      </c>
      <c r="R337" s="9" t="str">
        <f t="shared" si="105"/>
        <v/>
      </c>
      <c r="S337" s="9" t="str">
        <f t="shared" si="106"/>
        <v/>
      </c>
      <c r="T337" s="16" t="str">
        <f t="shared" si="107"/>
        <v/>
      </c>
      <c r="U337" s="10" t="str">
        <f t="shared" si="99"/>
        <v/>
      </c>
      <c r="V337" s="10" t="str">
        <f>IF($T336=0,SUM(I$2:I335),IF(OR(E337="",I337="",I337="No Credits Listed"),"",IF($Q337&gt;1,"",SUMIF($P:$P,$P337,$I:$I))))</f>
        <v/>
      </c>
      <c r="W337" s="10" t="str">
        <f>IF($T336=0,SUM(J$2:J335),IF(OR(E337="",J337=""),"",IF($Q337&gt;1,"",SUMIF($P:$P,$P337,$J:$J))))</f>
        <v/>
      </c>
      <c r="X337" s="10" t="str">
        <f t="shared" si="115"/>
        <v/>
      </c>
      <c r="Y337" s="9" t="str">
        <f t="shared" si="100"/>
        <v/>
      </c>
      <c r="Z337" s="10" t="str">
        <f t="shared" si="101"/>
        <v/>
      </c>
      <c r="AA337" s="10" t="str">
        <f t="shared" si="102"/>
        <v/>
      </c>
      <c r="AB337" s="10" t="str">
        <f t="shared" si="108"/>
        <v/>
      </c>
      <c r="AC337" s="17" t="str">
        <f t="shared" si="109"/>
        <v/>
      </c>
      <c r="AD337" s="18" t="str">
        <f t="shared" si="110"/>
        <v/>
      </c>
      <c r="AE337" s="18" t="str">
        <f t="shared" si="111"/>
        <v/>
      </c>
      <c r="AF337" s="18" t="str">
        <f t="shared" si="112"/>
        <v/>
      </c>
    </row>
    <row r="338" spans="1:32">
      <c r="A338" s="19"/>
      <c r="B338" s="19"/>
      <c r="C338" s="19"/>
      <c r="D338" s="19"/>
      <c r="E338" s="19"/>
      <c r="F338" s="19"/>
      <c r="G338" s="19"/>
      <c r="H338" s="9" t="str">
        <f>IF(AND(ISBLANK(D338),ISBLANK(E338),ISBLANK(F338),ISBLANK(G338)),"",_xlfn.IFS(ISBLANK(D338),"No Calendar Reported",ISBLANK(G338),"No Grade Reported",D338="quarter",VLOOKUP(G338,'Grades '!$A$3:$B$62,2,FALSE),D338="semester",VLOOKUP(G338,'Grades '!$C$3:$D$62,2,FALSE),D338="us semester percentage",VLOOKUP(G338,'Grades '!$G$3:$H$102,2,FALSE),D338="us quarter percentage",VLOOKUP(G338,'Grades '!$E$3:$F$102,2,FALSE),D338="canadian quarter percentage",VLOOKUP(G338,'Grades '!$I$3:$J$102,2,FALSE),D338="canadian semester percentage",VLOOKUP(G338,'Grades '!$K$3:$L$102,2,FALSE)))</f>
        <v/>
      </c>
      <c r="I338" s="9" t="str">
        <f t="shared" si="114"/>
        <v/>
      </c>
      <c r="J338" s="10" t="str">
        <f t="shared" si="103"/>
        <v/>
      </c>
      <c r="K338" s="11" t="str">
        <f t="shared" si="116"/>
        <v/>
      </c>
      <c r="L338" s="11" t="str">
        <f t="shared" si="113"/>
        <v/>
      </c>
      <c r="M338" s="11" t="str">
        <f>IF($T337=0,SUM(I$2:I336),"")</f>
        <v/>
      </c>
      <c r="N338" s="11" t="str">
        <f>IF($T337=0,SUM(J$2:J338),"")</f>
        <v/>
      </c>
      <c r="O338" s="18" t="str">
        <f t="shared" si="98"/>
        <v/>
      </c>
      <c r="P338" s="29" t="str">
        <f>IF(OR(ISBLANK(B338),ISBLANK(C338)),"",VLOOKUP(B338&amp;C338,'Grades '!Q$2:R$285,2,FALSE))</f>
        <v/>
      </c>
      <c r="Q338" s="9" t="str">
        <f t="shared" si="104"/>
        <v/>
      </c>
      <c r="R338" s="9" t="str">
        <f t="shared" si="105"/>
        <v/>
      </c>
      <c r="S338" s="9" t="str">
        <f t="shared" si="106"/>
        <v/>
      </c>
      <c r="T338" s="16" t="str">
        <f t="shared" si="107"/>
        <v/>
      </c>
      <c r="U338" s="10" t="str">
        <f t="shared" si="99"/>
        <v/>
      </c>
      <c r="V338" s="10" t="str">
        <f>IF($T337=0,SUM(I$2:I336),IF(OR(E338="",I338="",I338="No Credits Listed"),"",IF($Q338&gt;1,"",SUMIF($P:$P,$P338,$I:$I))))</f>
        <v/>
      </c>
      <c r="W338" s="10" t="str">
        <f>IF($T337=0,SUM(J$2:J336),IF(OR(E338="",J338=""),"",IF($Q338&gt;1,"",SUMIF($P:$P,$P338,$J:$J))))</f>
        <v/>
      </c>
      <c r="X338" s="10" t="str">
        <f t="shared" si="115"/>
        <v/>
      </c>
      <c r="Y338" s="9" t="str">
        <f t="shared" si="100"/>
        <v/>
      </c>
      <c r="Z338" s="10" t="str">
        <f t="shared" si="101"/>
        <v/>
      </c>
      <c r="AA338" s="10" t="str">
        <f t="shared" si="102"/>
        <v/>
      </c>
      <c r="AB338" s="10" t="str">
        <f t="shared" si="108"/>
        <v/>
      </c>
      <c r="AC338" s="17" t="str">
        <f t="shared" si="109"/>
        <v/>
      </c>
      <c r="AD338" s="18" t="str">
        <f t="shared" si="110"/>
        <v/>
      </c>
      <c r="AE338" s="18" t="str">
        <f t="shared" si="111"/>
        <v/>
      </c>
      <c r="AF338" s="18" t="str">
        <f t="shared" si="112"/>
        <v/>
      </c>
    </row>
    <row r="339" spans="1:32">
      <c r="A339" s="19"/>
      <c r="B339" s="19"/>
      <c r="C339" s="19"/>
      <c r="D339" s="19"/>
      <c r="E339" s="19"/>
      <c r="F339" s="19"/>
      <c r="G339" s="19"/>
      <c r="H339" s="9" t="str">
        <f>IF(AND(ISBLANK(D339),ISBLANK(E339),ISBLANK(F339),ISBLANK(G339)),"",_xlfn.IFS(ISBLANK(D339),"No Calendar Reported",ISBLANK(G339),"No Grade Reported",D339="quarter",VLOOKUP(G339,'Grades '!$A$3:$B$62,2,FALSE),D339="semester",VLOOKUP(G339,'Grades '!$C$3:$D$62,2,FALSE),D339="us semester percentage",VLOOKUP(G339,'Grades '!$G$3:$H$102,2,FALSE),D339="us quarter percentage",VLOOKUP(G339,'Grades '!$E$3:$F$102,2,FALSE),D339="canadian quarter percentage",VLOOKUP(G339,'Grades '!$I$3:$J$102,2,FALSE),D339="canadian semester percentage",VLOOKUP(G339,'Grades '!$K$3:$L$102,2,FALSE)))</f>
        <v/>
      </c>
      <c r="I339" s="9" t="str">
        <f t="shared" si="114"/>
        <v/>
      </c>
      <c r="J339" s="10" t="str">
        <f t="shared" si="103"/>
        <v/>
      </c>
      <c r="K339" s="11" t="str">
        <f t="shared" si="116"/>
        <v/>
      </c>
      <c r="L339" s="11" t="str">
        <f t="shared" si="113"/>
        <v/>
      </c>
      <c r="M339" s="11" t="str">
        <f>IF($T338=0,SUM(I$2:I337),"")</f>
        <v/>
      </c>
      <c r="N339" s="11" t="str">
        <f>IF($T338=0,SUM(J$2:J339),"")</f>
        <v/>
      </c>
      <c r="O339" s="18" t="str">
        <f t="shared" si="98"/>
        <v/>
      </c>
      <c r="P339" s="29" t="str">
        <f>IF(OR(ISBLANK(B339),ISBLANK(C339)),"",VLOOKUP(B339&amp;C339,'Grades '!Q$2:R$285,2,FALSE))</f>
        <v/>
      </c>
      <c r="Q339" s="9" t="str">
        <f t="shared" si="104"/>
        <v/>
      </c>
      <c r="R339" s="9" t="str">
        <f t="shared" si="105"/>
        <v/>
      </c>
      <c r="S339" s="9" t="str">
        <f t="shared" si="106"/>
        <v/>
      </c>
      <c r="T339" s="16" t="str">
        <f t="shared" si="107"/>
        <v/>
      </c>
      <c r="U339" s="10" t="str">
        <f t="shared" si="99"/>
        <v/>
      </c>
      <c r="V339" s="10" t="str">
        <f>IF($T338=0,SUM(I$2:I337),IF(OR(E339="",I339="",I339="No Credits Listed"),"",IF($Q339&gt;1,"",SUMIF($P:$P,$P339,$I:$I))))</f>
        <v/>
      </c>
      <c r="W339" s="10" t="str">
        <f>IF($T338=0,SUM(J$2:J337),IF(OR(E339="",J339=""),"",IF($Q339&gt;1,"",SUMIF($P:$P,$P339,$J:$J))))</f>
        <v/>
      </c>
      <c r="X339" s="10" t="str">
        <f t="shared" si="115"/>
        <v/>
      </c>
      <c r="Y339" s="9" t="str">
        <f t="shared" si="100"/>
        <v/>
      </c>
      <c r="Z339" s="10" t="str">
        <f t="shared" si="101"/>
        <v/>
      </c>
      <c r="AA339" s="10" t="str">
        <f t="shared" si="102"/>
        <v/>
      </c>
      <c r="AB339" s="10" t="str">
        <f t="shared" si="108"/>
        <v/>
      </c>
      <c r="AC339" s="17" t="str">
        <f t="shared" si="109"/>
        <v/>
      </c>
      <c r="AD339" s="18" t="str">
        <f t="shared" si="110"/>
        <v/>
      </c>
      <c r="AE339" s="18" t="str">
        <f t="shared" si="111"/>
        <v/>
      </c>
      <c r="AF339" s="18" t="str">
        <f t="shared" si="112"/>
        <v/>
      </c>
    </row>
    <row r="340" spans="1:32">
      <c r="A340" s="19"/>
      <c r="B340" s="19"/>
      <c r="C340" s="19"/>
      <c r="D340" s="19"/>
      <c r="E340" s="19"/>
      <c r="F340" s="19"/>
      <c r="G340" s="19"/>
      <c r="H340" s="9" t="str">
        <f>IF(AND(ISBLANK(D340),ISBLANK(E340),ISBLANK(F340),ISBLANK(G340)),"",_xlfn.IFS(ISBLANK(D340),"No Calendar Reported",ISBLANK(G340),"No Grade Reported",D340="quarter",VLOOKUP(G340,'Grades '!$A$3:$B$62,2,FALSE),D340="semester",VLOOKUP(G340,'Grades '!$C$3:$D$62,2,FALSE),D340="us semester percentage",VLOOKUP(G340,'Grades '!$G$3:$H$102,2,FALSE),D340="us quarter percentage",VLOOKUP(G340,'Grades '!$E$3:$F$102,2,FALSE),D340="canadian quarter percentage",VLOOKUP(G340,'Grades '!$I$3:$J$102,2,FALSE),D340="canadian semester percentage",VLOOKUP(G340,'Grades '!$K$3:$L$102,2,FALSE)))</f>
        <v/>
      </c>
      <c r="I340" s="9" t="str">
        <f t="shared" si="114"/>
        <v/>
      </c>
      <c r="J340" s="10" t="str">
        <f t="shared" si="103"/>
        <v/>
      </c>
      <c r="K340" s="11" t="str">
        <f t="shared" si="116"/>
        <v/>
      </c>
      <c r="L340" s="11" t="str">
        <f t="shared" si="113"/>
        <v/>
      </c>
      <c r="M340" s="11" t="str">
        <f>IF($T339=0,SUM(I$2:I338),"")</f>
        <v/>
      </c>
      <c r="N340" s="11" t="str">
        <f>IF($T339=0,SUM(J$2:J340),"")</f>
        <v/>
      </c>
      <c r="O340" s="18" t="str">
        <f t="shared" si="98"/>
        <v/>
      </c>
      <c r="P340" s="29" t="str">
        <f>IF(OR(ISBLANK(B340),ISBLANK(C340)),"",VLOOKUP(B340&amp;C340,'Grades '!Q$2:R$285,2,FALSE))</f>
        <v/>
      </c>
      <c r="Q340" s="9" t="str">
        <f t="shared" si="104"/>
        <v/>
      </c>
      <c r="R340" s="9" t="str">
        <f t="shared" si="105"/>
        <v/>
      </c>
      <c r="S340" s="9" t="str">
        <f t="shared" si="106"/>
        <v/>
      </c>
      <c r="T340" s="16" t="str">
        <f t="shared" si="107"/>
        <v/>
      </c>
      <c r="U340" s="10" t="str">
        <f t="shared" si="99"/>
        <v/>
      </c>
      <c r="V340" s="10" t="str">
        <f>IF($T339=0,SUM(I$2:I338),IF(OR(E340="",I340="",I340="No Credits Listed"),"",IF($Q340&gt;1,"",SUMIF($P:$P,$P340,$I:$I))))</f>
        <v/>
      </c>
      <c r="W340" s="10" t="str">
        <f>IF($T339=0,SUM(J$2:J338),IF(OR(E340="",J340=""),"",IF($Q340&gt;1,"",SUMIF($P:$P,$P340,$J:$J))))</f>
        <v/>
      </c>
      <c r="X340" s="10" t="str">
        <f t="shared" si="115"/>
        <v/>
      </c>
      <c r="Y340" s="9" t="str">
        <f t="shared" si="100"/>
        <v/>
      </c>
      <c r="Z340" s="10" t="str">
        <f t="shared" si="101"/>
        <v/>
      </c>
      <c r="AA340" s="10" t="str">
        <f t="shared" si="102"/>
        <v/>
      </c>
      <c r="AB340" s="10" t="str">
        <f t="shared" si="108"/>
        <v/>
      </c>
      <c r="AC340" s="17" t="str">
        <f t="shared" si="109"/>
        <v/>
      </c>
      <c r="AD340" s="18" t="str">
        <f t="shared" si="110"/>
        <v/>
      </c>
      <c r="AE340" s="18" t="str">
        <f t="shared" si="111"/>
        <v/>
      </c>
      <c r="AF340" s="18" t="str">
        <f t="shared" si="112"/>
        <v/>
      </c>
    </row>
    <row r="341" spans="1:32">
      <c r="A341" s="19"/>
      <c r="B341" s="19"/>
      <c r="C341" s="19"/>
      <c r="D341" s="19"/>
      <c r="E341" s="19"/>
      <c r="F341" s="19"/>
      <c r="G341" s="19"/>
      <c r="H341" s="9" t="str">
        <f>IF(AND(ISBLANK(D341),ISBLANK(E341),ISBLANK(F341),ISBLANK(G341)),"",_xlfn.IFS(ISBLANK(D341),"No Calendar Reported",ISBLANK(G341),"No Grade Reported",D341="quarter",VLOOKUP(G341,'Grades '!$A$3:$B$62,2,FALSE),D341="semester",VLOOKUP(G341,'Grades '!$C$3:$D$62,2,FALSE),D341="us semester percentage",VLOOKUP(G341,'Grades '!$G$3:$H$102,2,FALSE),D341="us quarter percentage",VLOOKUP(G341,'Grades '!$E$3:$F$102,2,FALSE),D341="canadian quarter percentage",VLOOKUP(G341,'Grades '!$I$3:$J$102,2,FALSE),D341="canadian semester percentage",VLOOKUP(G341,'Grades '!$K$3:$L$102,2,FALSE)))</f>
        <v/>
      </c>
      <c r="I341" s="9" t="str">
        <f t="shared" si="114"/>
        <v/>
      </c>
      <c r="J341" s="10" t="str">
        <f t="shared" si="103"/>
        <v/>
      </c>
      <c r="K341" s="11" t="str">
        <f t="shared" si="116"/>
        <v/>
      </c>
      <c r="L341" s="11" t="str">
        <f t="shared" si="113"/>
        <v/>
      </c>
      <c r="M341" s="11" t="str">
        <f>IF($T340=0,SUM(I$2:I339),"")</f>
        <v/>
      </c>
      <c r="N341" s="11" t="str">
        <f>IF($T340=0,SUM(J$2:J341),"")</f>
        <v/>
      </c>
      <c r="O341" s="18" t="str">
        <f t="shared" si="98"/>
        <v/>
      </c>
      <c r="P341" s="29" t="str">
        <f>IF(OR(ISBLANK(B341),ISBLANK(C341)),"",VLOOKUP(B341&amp;C341,'Grades '!Q$2:R$285,2,FALSE))</f>
        <v/>
      </c>
      <c r="Q341" s="9" t="str">
        <f t="shared" si="104"/>
        <v/>
      </c>
      <c r="R341" s="9" t="str">
        <f t="shared" si="105"/>
        <v/>
      </c>
      <c r="S341" s="9" t="str">
        <f t="shared" si="106"/>
        <v/>
      </c>
      <c r="T341" s="16" t="str">
        <f t="shared" si="107"/>
        <v/>
      </c>
      <c r="U341" s="10" t="str">
        <f t="shared" si="99"/>
        <v/>
      </c>
      <c r="V341" s="10" t="str">
        <f>IF($T340=0,SUM(I$2:I339),IF(OR(E341="",I341="",I341="No Credits Listed"),"",IF($Q341&gt;1,"",SUMIF($P:$P,$P341,$I:$I))))</f>
        <v/>
      </c>
      <c r="W341" s="10" t="str">
        <f>IF($T340=0,SUM(J$2:J339),IF(OR(E341="",J341=""),"",IF($Q341&gt;1,"",SUMIF($P:$P,$P341,$J:$J))))</f>
        <v/>
      </c>
      <c r="X341" s="10" t="str">
        <f t="shared" si="115"/>
        <v/>
      </c>
      <c r="Y341" s="9" t="str">
        <f t="shared" si="100"/>
        <v/>
      </c>
      <c r="Z341" s="10" t="str">
        <f t="shared" si="101"/>
        <v/>
      </c>
      <c r="AA341" s="10" t="str">
        <f t="shared" si="102"/>
        <v/>
      </c>
      <c r="AB341" s="10" t="str">
        <f t="shared" si="108"/>
        <v/>
      </c>
      <c r="AC341" s="17" t="str">
        <f t="shared" si="109"/>
        <v/>
      </c>
      <c r="AD341" s="18" t="str">
        <f t="shared" si="110"/>
        <v/>
      </c>
      <c r="AE341" s="18" t="str">
        <f t="shared" si="111"/>
        <v/>
      </c>
      <c r="AF341" s="18" t="str">
        <f t="shared" si="112"/>
        <v/>
      </c>
    </row>
    <row r="342" spans="1:32">
      <c r="A342" s="19"/>
      <c r="B342" s="19"/>
      <c r="C342" s="19"/>
      <c r="D342" s="19"/>
      <c r="E342" s="19"/>
      <c r="F342" s="19"/>
      <c r="G342" s="19"/>
      <c r="H342" s="9" t="str">
        <f>IF(AND(ISBLANK(D342),ISBLANK(E342),ISBLANK(F342),ISBLANK(G342)),"",_xlfn.IFS(ISBLANK(D342),"No Calendar Reported",ISBLANK(G342),"No Grade Reported",D342="quarter",VLOOKUP(G342,'Grades '!$A$3:$B$62,2,FALSE),D342="semester",VLOOKUP(G342,'Grades '!$C$3:$D$62,2,FALSE),D342="us semester percentage",VLOOKUP(G342,'Grades '!$G$3:$H$102,2,FALSE),D342="us quarter percentage",VLOOKUP(G342,'Grades '!$E$3:$F$102,2,FALSE),D342="canadian quarter percentage",VLOOKUP(G342,'Grades '!$I$3:$J$102,2,FALSE),D342="canadian semester percentage",VLOOKUP(G342,'Grades '!$K$3:$L$102,2,FALSE)))</f>
        <v/>
      </c>
      <c r="I342" s="9" t="str">
        <f t="shared" si="114"/>
        <v/>
      </c>
      <c r="J342" s="10" t="str">
        <f t="shared" si="103"/>
        <v/>
      </c>
      <c r="K342" s="11" t="str">
        <f t="shared" si="116"/>
        <v/>
      </c>
      <c r="L342" s="11" t="str">
        <f t="shared" si="113"/>
        <v/>
      </c>
      <c r="M342" s="11" t="str">
        <f>IF($T341=0,SUM(I$2:I340),"")</f>
        <v/>
      </c>
      <c r="N342" s="11" t="str">
        <f>IF($T341=0,SUM(J$2:J342),"")</f>
        <v/>
      </c>
      <c r="O342" s="18" t="str">
        <f t="shared" si="98"/>
        <v/>
      </c>
      <c r="P342" s="29" t="str">
        <f>IF(OR(ISBLANK(B342),ISBLANK(C342)),"",VLOOKUP(B342&amp;C342,'Grades '!Q$2:R$285,2,FALSE))</f>
        <v/>
      </c>
      <c r="Q342" s="9" t="str">
        <f t="shared" si="104"/>
        <v/>
      </c>
      <c r="R342" s="9" t="str">
        <f t="shared" si="105"/>
        <v/>
      </c>
      <c r="S342" s="9" t="str">
        <f t="shared" si="106"/>
        <v/>
      </c>
      <c r="T342" s="16" t="str">
        <f t="shared" si="107"/>
        <v/>
      </c>
      <c r="U342" s="10" t="str">
        <f t="shared" si="99"/>
        <v/>
      </c>
      <c r="V342" s="10" t="str">
        <f>IF($T341=0,SUM(I$2:I340),IF(OR(E342="",I342="",I342="No Credits Listed"),"",IF($Q342&gt;1,"",SUMIF($P:$P,$P342,$I:$I))))</f>
        <v/>
      </c>
      <c r="W342" s="10" t="str">
        <f>IF($T341=0,SUM(J$2:J340),IF(OR(E342="",J342=""),"",IF($Q342&gt;1,"",SUMIF($P:$P,$P342,$J:$J))))</f>
        <v/>
      </c>
      <c r="X342" s="10" t="str">
        <f t="shared" si="115"/>
        <v/>
      </c>
      <c r="Y342" s="9" t="str">
        <f t="shared" si="100"/>
        <v/>
      </c>
      <c r="Z342" s="10" t="str">
        <f t="shared" si="101"/>
        <v/>
      </c>
      <c r="AA342" s="10" t="str">
        <f t="shared" si="102"/>
        <v/>
      </c>
      <c r="AB342" s="10" t="str">
        <f t="shared" si="108"/>
        <v/>
      </c>
      <c r="AC342" s="17" t="str">
        <f t="shared" si="109"/>
        <v/>
      </c>
      <c r="AD342" s="18" t="str">
        <f t="shared" si="110"/>
        <v/>
      </c>
      <c r="AE342" s="18" t="str">
        <f t="shared" si="111"/>
        <v/>
      </c>
      <c r="AF342" s="18" t="str">
        <f t="shared" si="112"/>
        <v/>
      </c>
    </row>
    <row r="343" spans="1:32">
      <c r="A343" s="19"/>
      <c r="B343" s="19"/>
      <c r="C343" s="19"/>
      <c r="D343" s="19"/>
      <c r="E343" s="19"/>
      <c r="F343" s="19"/>
      <c r="G343" s="19"/>
      <c r="H343" s="9" t="str">
        <f>IF(AND(ISBLANK(D343),ISBLANK(E343),ISBLANK(F343),ISBLANK(G343)),"",_xlfn.IFS(ISBLANK(D343),"No Calendar Reported",ISBLANK(G343),"No Grade Reported",D343="quarter",VLOOKUP(G343,'Grades '!$A$3:$B$62,2,FALSE),D343="semester",VLOOKUP(G343,'Grades '!$C$3:$D$62,2,FALSE),D343="us semester percentage",VLOOKUP(G343,'Grades '!$G$3:$H$102,2,FALSE),D343="us quarter percentage",VLOOKUP(G343,'Grades '!$E$3:$F$102,2,FALSE),D343="canadian quarter percentage",VLOOKUP(G343,'Grades '!$I$3:$J$102,2,FALSE),D343="canadian semester percentage",VLOOKUP(G343,'Grades '!$K$3:$L$102,2,FALSE)))</f>
        <v/>
      </c>
      <c r="I343" s="9" t="str">
        <f t="shared" si="114"/>
        <v/>
      </c>
      <c r="J343" s="10" t="str">
        <f t="shared" si="103"/>
        <v/>
      </c>
      <c r="K343" s="11" t="str">
        <f t="shared" si="116"/>
        <v/>
      </c>
      <c r="L343" s="11" t="str">
        <f t="shared" si="113"/>
        <v/>
      </c>
      <c r="M343" s="11" t="str">
        <f>IF($T342=0,SUM(I$2:I341),"")</f>
        <v/>
      </c>
      <c r="N343" s="11" t="str">
        <f>IF($T342=0,SUM(J$2:J343),"")</f>
        <v/>
      </c>
      <c r="O343" s="18" t="str">
        <f t="shared" si="98"/>
        <v/>
      </c>
      <c r="P343" s="29" t="str">
        <f>IF(OR(ISBLANK(B343),ISBLANK(C343)),"",VLOOKUP(B343&amp;C343,'Grades '!Q$2:R$285,2,FALSE))</f>
        <v/>
      </c>
      <c r="Q343" s="9" t="str">
        <f t="shared" si="104"/>
        <v/>
      </c>
      <c r="R343" s="9" t="str">
        <f t="shared" si="105"/>
        <v/>
      </c>
      <c r="S343" s="9" t="str">
        <f t="shared" si="106"/>
        <v/>
      </c>
      <c r="T343" s="16" t="str">
        <f t="shared" si="107"/>
        <v/>
      </c>
      <c r="U343" s="10" t="str">
        <f t="shared" si="99"/>
        <v/>
      </c>
      <c r="V343" s="10" t="str">
        <f>IF($T342=0,SUM(I$2:I341),IF(OR(E343="",I343="",I343="No Credits Listed"),"",IF($Q343&gt;1,"",SUMIF($P:$P,$P343,$I:$I))))</f>
        <v/>
      </c>
      <c r="W343" s="10" t="str">
        <f>IF($T342=0,SUM(J$2:J341),IF(OR(E343="",J343=""),"",IF($Q343&gt;1,"",SUMIF($P:$P,$P343,$J:$J))))</f>
        <v/>
      </c>
      <c r="X343" s="10" t="str">
        <f t="shared" si="115"/>
        <v/>
      </c>
      <c r="Y343" s="9" t="str">
        <f t="shared" si="100"/>
        <v/>
      </c>
      <c r="Z343" s="10" t="str">
        <f t="shared" si="101"/>
        <v/>
      </c>
      <c r="AA343" s="10" t="str">
        <f t="shared" si="102"/>
        <v/>
      </c>
      <c r="AB343" s="10" t="str">
        <f t="shared" si="108"/>
        <v/>
      </c>
      <c r="AC343" s="17" t="str">
        <f t="shared" si="109"/>
        <v/>
      </c>
      <c r="AD343" s="18" t="str">
        <f t="shared" si="110"/>
        <v/>
      </c>
      <c r="AE343" s="18" t="str">
        <f t="shared" si="111"/>
        <v/>
      </c>
      <c r="AF343" s="18" t="str">
        <f t="shared" si="112"/>
        <v/>
      </c>
    </row>
    <row r="344" spans="1:32">
      <c r="A344" s="19"/>
      <c r="B344" s="19"/>
      <c r="C344" s="19"/>
      <c r="D344" s="19"/>
      <c r="E344" s="19"/>
      <c r="F344" s="19"/>
      <c r="G344" s="19"/>
      <c r="H344" s="9" t="str">
        <f>IF(AND(ISBLANK(D344),ISBLANK(E344),ISBLANK(F344),ISBLANK(G344)),"",_xlfn.IFS(ISBLANK(D344),"No Calendar Reported",ISBLANK(G344),"No Grade Reported",D344="quarter",VLOOKUP(G344,'Grades '!$A$3:$B$62,2,FALSE),D344="semester",VLOOKUP(G344,'Grades '!$C$3:$D$62,2,FALSE),D344="us semester percentage",VLOOKUP(G344,'Grades '!$G$3:$H$102,2,FALSE),D344="us quarter percentage",VLOOKUP(G344,'Grades '!$E$3:$F$102,2,FALSE),D344="canadian quarter percentage",VLOOKUP(G344,'Grades '!$I$3:$J$102,2,FALSE),D344="canadian semester percentage",VLOOKUP(G344,'Grades '!$K$3:$L$102,2,FALSE)))</f>
        <v/>
      </c>
      <c r="I344" s="9" t="str">
        <f t="shared" si="114"/>
        <v/>
      </c>
      <c r="J344" s="10" t="str">
        <f t="shared" si="103"/>
        <v/>
      </c>
      <c r="K344" s="11" t="str">
        <f t="shared" si="116"/>
        <v/>
      </c>
      <c r="L344" s="11" t="str">
        <f t="shared" si="113"/>
        <v/>
      </c>
      <c r="M344" s="11" t="str">
        <f>IF($T343=0,SUM(I$2:I342),"")</f>
        <v/>
      </c>
      <c r="N344" s="11" t="str">
        <f>IF($T343=0,SUM(J$2:J344),"")</f>
        <v/>
      </c>
      <c r="O344" s="18" t="str">
        <f t="shared" si="98"/>
        <v/>
      </c>
      <c r="P344" s="29" t="str">
        <f>IF(OR(ISBLANK(B344),ISBLANK(C344)),"",VLOOKUP(B344&amp;C344,'Grades '!Q$2:R$285,2,FALSE))</f>
        <v/>
      </c>
      <c r="Q344" s="9" t="str">
        <f t="shared" si="104"/>
        <v/>
      </c>
      <c r="R344" s="9" t="str">
        <f t="shared" si="105"/>
        <v/>
      </c>
      <c r="S344" s="9" t="str">
        <f t="shared" si="106"/>
        <v/>
      </c>
      <c r="T344" s="16" t="str">
        <f t="shared" si="107"/>
        <v/>
      </c>
      <c r="U344" s="10" t="str">
        <f t="shared" si="99"/>
        <v/>
      </c>
      <c r="V344" s="10" t="str">
        <f>IF($T343=0,SUM(I$2:I342),IF(OR(E344="",I344="",I344="No Credits Listed"),"",IF($Q344&gt;1,"",SUMIF($P:$P,$P344,$I:$I))))</f>
        <v/>
      </c>
      <c r="W344" s="10" t="str">
        <f>IF($T343=0,SUM(J$2:J342),IF(OR(E344="",J344=""),"",IF($Q344&gt;1,"",SUMIF($P:$P,$P344,$J:$J))))</f>
        <v/>
      </c>
      <c r="X344" s="10" t="str">
        <f t="shared" si="115"/>
        <v/>
      </c>
      <c r="Y344" s="9" t="str">
        <f t="shared" si="100"/>
        <v/>
      </c>
      <c r="Z344" s="10" t="str">
        <f t="shared" si="101"/>
        <v/>
      </c>
      <c r="AA344" s="10" t="str">
        <f t="shared" si="102"/>
        <v/>
      </c>
      <c r="AB344" s="10" t="str">
        <f t="shared" si="108"/>
        <v/>
      </c>
      <c r="AC344" s="17" t="str">
        <f t="shared" si="109"/>
        <v/>
      </c>
      <c r="AD344" s="18" t="str">
        <f t="shared" si="110"/>
        <v/>
      </c>
      <c r="AE344" s="18" t="str">
        <f t="shared" si="111"/>
        <v/>
      </c>
      <c r="AF344" s="18" t="str">
        <f t="shared" si="112"/>
        <v/>
      </c>
    </row>
    <row r="345" spans="1:32">
      <c r="A345" s="19"/>
      <c r="B345" s="19"/>
      <c r="C345" s="19"/>
      <c r="D345" s="19"/>
      <c r="E345" s="19"/>
      <c r="F345" s="19"/>
      <c r="G345" s="19"/>
      <c r="H345" s="9" t="str">
        <f>IF(AND(ISBLANK(D345),ISBLANK(E345),ISBLANK(F345),ISBLANK(G345)),"",_xlfn.IFS(ISBLANK(D345),"No Calendar Reported",ISBLANK(G345),"No Grade Reported",D345="quarter",VLOOKUP(G345,'Grades '!$A$3:$B$62,2,FALSE),D345="semester",VLOOKUP(G345,'Grades '!$C$3:$D$62,2,FALSE),D345="us semester percentage",VLOOKUP(G345,'Grades '!$G$3:$H$102,2,FALSE),D345="us quarter percentage",VLOOKUP(G345,'Grades '!$E$3:$F$102,2,FALSE),D345="canadian quarter percentage",VLOOKUP(G345,'Grades '!$I$3:$J$102,2,FALSE),D345="canadian semester percentage",VLOOKUP(G345,'Grades '!$K$3:$L$102,2,FALSE)))</f>
        <v/>
      </c>
      <c r="I345" s="9" t="str">
        <f t="shared" si="114"/>
        <v/>
      </c>
      <c r="J345" s="10" t="str">
        <f t="shared" si="103"/>
        <v/>
      </c>
      <c r="K345" s="11" t="str">
        <f t="shared" si="116"/>
        <v/>
      </c>
      <c r="L345" s="11" t="str">
        <f t="shared" si="113"/>
        <v/>
      </c>
      <c r="M345" s="11" t="str">
        <f>IF($T344=0,SUM(I$2:I343),"")</f>
        <v/>
      </c>
      <c r="N345" s="11" t="str">
        <f>IF($T344=0,SUM(J$2:J345),"")</f>
        <v/>
      </c>
      <c r="O345" s="18" t="str">
        <f t="shared" si="98"/>
        <v/>
      </c>
      <c r="P345" s="29" t="str">
        <f>IF(OR(ISBLANK(B345),ISBLANK(C345)),"",VLOOKUP(B345&amp;C345,'Grades '!Q$2:R$285,2,FALSE))</f>
        <v/>
      </c>
      <c r="Q345" s="9" t="str">
        <f t="shared" si="104"/>
        <v/>
      </c>
      <c r="R345" s="9" t="str">
        <f t="shared" si="105"/>
        <v/>
      </c>
      <c r="S345" s="9" t="str">
        <f t="shared" si="106"/>
        <v/>
      </c>
      <c r="T345" s="16" t="str">
        <f t="shared" si="107"/>
        <v/>
      </c>
      <c r="U345" s="10" t="str">
        <f t="shared" si="99"/>
        <v/>
      </c>
      <c r="V345" s="10" t="str">
        <f>IF($T344=0,SUM(I$2:I343),IF(OR(E345="",I345="",I345="No Credits Listed"),"",IF($Q345&gt;1,"",SUMIF($P:$P,$P345,$I:$I))))</f>
        <v/>
      </c>
      <c r="W345" s="10" t="str">
        <f>IF($T344=0,SUM(J$2:J343),IF(OR(E345="",J345=""),"",IF($Q345&gt;1,"",SUMIF($P:$P,$P345,$J:$J))))</f>
        <v/>
      </c>
      <c r="X345" s="10" t="str">
        <f t="shared" si="115"/>
        <v/>
      </c>
      <c r="Y345" s="9" t="str">
        <f t="shared" si="100"/>
        <v/>
      </c>
      <c r="Z345" s="10" t="str">
        <f t="shared" si="101"/>
        <v/>
      </c>
      <c r="AA345" s="10" t="str">
        <f t="shared" si="102"/>
        <v/>
      </c>
      <c r="AB345" s="10" t="str">
        <f t="shared" si="108"/>
        <v/>
      </c>
      <c r="AC345" s="17" t="str">
        <f t="shared" si="109"/>
        <v/>
      </c>
      <c r="AD345" s="18" t="str">
        <f t="shared" si="110"/>
        <v/>
      </c>
      <c r="AE345" s="18" t="str">
        <f t="shared" si="111"/>
        <v/>
      </c>
      <c r="AF345" s="18" t="str">
        <f t="shared" si="112"/>
        <v/>
      </c>
    </row>
    <row r="346" spans="1:32">
      <c r="A346" s="19"/>
      <c r="B346" s="19"/>
      <c r="C346" s="19"/>
      <c r="D346" s="19"/>
      <c r="E346" s="19"/>
      <c r="F346" s="19"/>
      <c r="G346" s="19"/>
      <c r="H346" s="9" t="str">
        <f>IF(AND(ISBLANK(D346),ISBLANK(E346),ISBLANK(F346),ISBLANK(G346)),"",_xlfn.IFS(ISBLANK(D346),"No Calendar Reported",ISBLANK(G346),"No Grade Reported",D346="quarter",VLOOKUP(G346,'Grades '!$A$3:$B$62,2,FALSE),D346="semester",VLOOKUP(G346,'Grades '!$C$3:$D$62,2,FALSE),D346="us semester percentage",VLOOKUP(G346,'Grades '!$G$3:$H$102,2,FALSE),D346="us quarter percentage",VLOOKUP(G346,'Grades '!$E$3:$F$102,2,FALSE),D346="canadian quarter percentage",VLOOKUP(G346,'Grades '!$I$3:$J$102,2,FALSE),D346="canadian semester percentage",VLOOKUP(G346,'Grades '!$K$3:$L$102,2,FALSE)))</f>
        <v/>
      </c>
      <c r="I346" s="9" t="str">
        <f t="shared" si="114"/>
        <v/>
      </c>
      <c r="J346" s="10" t="str">
        <f t="shared" si="103"/>
        <v/>
      </c>
      <c r="K346" s="11" t="str">
        <f t="shared" si="116"/>
        <v/>
      </c>
      <c r="L346" s="11" t="str">
        <f t="shared" si="113"/>
        <v/>
      </c>
      <c r="M346" s="11" t="str">
        <f>IF($T345=0,SUM(I$2:I344),"")</f>
        <v/>
      </c>
      <c r="N346" s="11" t="str">
        <f>IF($T345=0,SUM(J$2:J346),"")</f>
        <v/>
      </c>
      <c r="O346" s="18" t="str">
        <f t="shared" si="98"/>
        <v/>
      </c>
      <c r="P346" s="29" t="str">
        <f>IF(OR(ISBLANK(B346),ISBLANK(C346)),"",VLOOKUP(B346&amp;C346,'Grades '!Q$2:R$285,2,FALSE))</f>
        <v/>
      </c>
      <c r="Q346" s="9" t="str">
        <f t="shared" si="104"/>
        <v/>
      </c>
      <c r="R346" s="9" t="str">
        <f t="shared" si="105"/>
        <v/>
      </c>
      <c r="S346" s="9" t="str">
        <f t="shared" si="106"/>
        <v/>
      </c>
      <c r="T346" s="16" t="str">
        <f t="shared" si="107"/>
        <v/>
      </c>
      <c r="U346" s="10" t="str">
        <f t="shared" si="99"/>
        <v/>
      </c>
      <c r="V346" s="10" t="str">
        <f>IF($T345=0,SUM(I$2:I344),IF(OR(E346="",I346="",I346="No Credits Listed"),"",IF($Q346&gt;1,"",SUMIF($P:$P,$P346,$I:$I))))</f>
        <v/>
      </c>
      <c r="W346" s="10" t="str">
        <f>IF($T345=0,SUM(J$2:J344),IF(OR(E346="",J346=""),"",IF($Q346&gt;1,"",SUMIF($P:$P,$P346,$J:$J))))</f>
        <v/>
      </c>
      <c r="X346" s="10" t="str">
        <f t="shared" si="115"/>
        <v/>
      </c>
      <c r="Y346" s="9" t="str">
        <f t="shared" si="100"/>
        <v/>
      </c>
      <c r="Z346" s="10" t="str">
        <f t="shared" si="101"/>
        <v/>
      </c>
      <c r="AA346" s="10" t="str">
        <f t="shared" si="102"/>
        <v/>
      </c>
      <c r="AB346" s="10" t="str">
        <f t="shared" si="108"/>
        <v/>
      </c>
      <c r="AC346" s="17" t="str">
        <f t="shared" si="109"/>
        <v/>
      </c>
      <c r="AD346" s="18" t="str">
        <f t="shared" si="110"/>
        <v/>
      </c>
      <c r="AE346" s="18" t="str">
        <f t="shared" si="111"/>
        <v/>
      </c>
      <c r="AF346" s="18" t="str">
        <f t="shared" si="112"/>
        <v/>
      </c>
    </row>
    <row r="347" spans="1:32">
      <c r="A347" s="19"/>
      <c r="B347" s="19"/>
      <c r="C347" s="19"/>
      <c r="D347" s="19"/>
      <c r="E347" s="19"/>
      <c r="F347" s="19"/>
      <c r="G347" s="19"/>
      <c r="H347" s="9" t="str">
        <f>IF(AND(ISBLANK(D347),ISBLANK(E347),ISBLANK(F347),ISBLANK(G347)),"",_xlfn.IFS(ISBLANK(D347),"No Calendar Reported",ISBLANK(G347),"No Grade Reported",D347="quarter",VLOOKUP(G347,'Grades '!$A$3:$B$62,2,FALSE),D347="semester",VLOOKUP(G347,'Grades '!$C$3:$D$62,2,FALSE),D347="us semester percentage",VLOOKUP(G347,'Grades '!$G$3:$H$102,2,FALSE),D347="us quarter percentage",VLOOKUP(G347,'Grades '!$E$3:$F$102,2,FALSE),D347="canadian quarter percentage",VLOOKUP(G347,'Grades '!$I$3:$J$102,2,FALSE),D347="canadian semester percentage",VLOOKUP(G347,'Grades '!$K$3:$L$102,2,FALSE)))</f>
        <v/>
      </c>
      <c r="I347" s="9" t="str">
        <f t="shared" si="114"/>
        <v/>
      </c>
      <c r="J347" s="10" t="str">
        <f t="shared" si="103"/>
        <v/>
      </c>
      <c r="K347" s="11" t="str">
        <f t="shared" si="116"/>
        <v/>
      </c>
      <c r="L347" s="11" t="str">
        <f t="shared" si="113"/>
        <v/>
      </c>
      <c r="M347" s="11" t="str">
        <f>IF($T346=0,SUM(I$2:I345),"")</f>
        <v/>
      </c>
      <c r="N347" s="11" t="str">
        <f>IF($T346=0,SUM(J$2:J347),"")</f>
        <v/>
      </c>
      <c r="O347" s="18" t="str">
        <f t="shared" si="98"/>
        <v/>
      </c>
      <c r="P347" s="29" t="str">
        <f>IF(OR(ISBLANK(B347),ISBLANK(C347)),"",VLOOKUP(B347&amp;C347,'Grades '!Q$2:R$285,2,FALSE))</f>
        <v/>
      </c>
      <c r="Q347" s="9" t="str">
        <f t="shared" si="104"/>
        <v/>
      </c>
      <c r="R347" s="9" t="str">
        <f t="shared" si="105"/>
        <v/>
      </c>
      <c r="S347" s="9" t="str">
        <f t="shared" si="106"/>
        <v/>
      </c>
      <c r="T347" s="16" t="str">
        <f t="shared" si="107"/>
        <v/>
      </c>
      <c r="U347" s="10" t="str">
        <f t="shared" si="99"/>
        <v/>
      </c>
      <c r="V347" s="10" t="str">
        <f>IF($T346=0,SUM(I$2:I345),IF(OR(E347="",I347="",I347="No Credits Listed"),"",IF($Q347&gt;1,"",SUMIF($P:$P,$P347,$I:$I))))</f>
        <v/>
      </c>
      <c r="W347" s="10" t="str">
        <f>IF($T346=0,SUM(J$2:J345),IF(OR(E347="",J347=""),"",IF($Q347&gt;1,"",SUMIF($P:$P,$P347,$J:$J))))</f>
        <v/>
      </c>
      <c r="X347" s="10" t="str">
        <f t="shared" si="115"/>
        <v/>
      </c>
      <c r="Y347" s="9" t="str">
        <f t="shared" si="100"/>
        <v/>
      </c>
      <c r="Z347" s="10" t="str">
        <f t="shared" si="101"/>
        <v/>
      </c>
      <c r="AA347" s="10" t="str">
        <f t="shared" si="102"/>
        <v/>
      </c>
      <c r="AB347" s="10" t="str">
        <f t="shared" si="108"/>
        <v/>
      </c>
      <c r="AC347" s="17" t="str">
        <f t="shared" si="109"/>
        <v/>
      </c>
      <c r="AD347" s="18" t="str">
        <f t="shared" si="110"/>
        <v/>
      </c>
      <c r="AE347" s="18" t="str">
        <f t="shared" si="111"/>
        <v/>
      </c>
      <c r="AF347" s="18" t="str">
        <f t="shared" si="112"/>
        <v/>
      </c>
    </row>
    <row r="348" spans="1:32">
      <c r="A348" s="19"/>
      <c r="B348" s="19"/>
      <c r="C348" s="19"/>
      <c r="D348" s="19"/>
      <c r="E348" s="19"/>
      <c r="F348" s="19"/>
      <c r="G348" s="19"/>
      <c r="H348" s="9" t="str">
        <f>IF(AND(ISBLANK(D348),ISBLANK(E348),ISBLANK(F348),ISBLANK(G348)),"",_xlfn.IFS(ISBLANK(D348),"No Calendar Reported",ISBLANK(G348),"No Grade Reported",D348="quarter",VLOOKUP(G348,'Grades '!$A$3:$B$62,2,FALSE),D348="semester",VLOOKUP(G348,'Grades '!$C$3:$D$62,2,FALSE),D348="us semester percentage",VLOOKUP(G348,'Grades '!$G$3:$H$102,2,FALSE),D348="us quarter percentage",VLOOKUP(G348,'Grades '!$E$3:$F$102,2,FALSE),D348="canadian quarter percentage",VLOOKUP(G348,'Grades '!$I$3:$J$102,2,FALSE),D348="canadian semester percentage",VLOOKUP(G348,'Grades '!$K$3:$L$102,2,FALSE)))</f>
        <v/>
      </c>
      <c r="I348" s="9" t="str">
        <f t="shared" si="114"/>
        <v/>
      </c>
      <c r="J348" s="10" t="str">
        <f t="shared" si="103"/>
        <v/>
      </c>
      <c r="K348" s="11" t="str">
        <f t="shared" si="116"/>
        <v/>
      </c>
      <c r="L348" s="11" t="str">
        <f t="shared" si="113"/>
        <v/>
      </c>
      <c r="M348" s="11" t="str">
        <f>IF($T347=0,SUM(I$2:I346),"")</f>
        <v/>
      </c>
      <c r="N348" s="11" t="str">
        <f>IF($T347=0,SUM(J$2:J348),"")</f>
        <v/>
      </c>
      <c r="O348" s="18" t="str">
        <f t="shared" si="98"/>
        <v/>
      </c>
      <c r="P348" s="29" t="str">
        <f>IF(OR(ISBLANK(B348),ISBLANK(C348)),"",VLOOKUP(B348&amp;C348,'Grades '!Q$2:R$285,2,FALSE))</f>
        <v/>
      </c>
      <c r="Q348" s="9" t="str">
        <f t="shared" si="104"/>
        <v/>
      </c>
      <c r="R348" s="9" t="str">
        <f t="shared" si="105"/>
        <v/>
      </c>
      <c r="S348" s="9" t="str">
        <f t="shared" si="106"/>
        <v/>
      </c>
      <c r="T348" s="16" t="str">
        <f t="shared" si="107"/>
        <v/>
      </c>
      <c r="U348" s="10" t="str">
        <f t="shared" si="99"/>
        <v/>
      </c>
      <c r="V348" s="10" t="str">
        <f>IF($T347=0,SUM(I$2:I346),IF(OR(E348="",I348="",I348="No Credits Listed"),"",IF($Q348&gt;1,"",SUMIF($P:$P,$P348,$I:$I))))</f>
        <v/>
      </c>
      <c r="W348" s="10" t="str">
        <f>IF($T347=0,SUM(J$2:J346),IF(OR(E348="",J348=""),"",IF($Q348&gt;1,"",SUMIF($P:$P,$P348,$J:$J))))</f>
        <v/>
      </c>
      <c r="X348" s="10" t="str">
        <f t="shared" si="115"/>
        <v/>
      </c>
      <c r="Y348" s="9" t="str">
        <f t="shared" si="100"/>
        <v/>
      </c>
      <c r="Z348" s="10" t="str">
        <f t="shared" si="101"/>
        <v/>
      </c>
      <c r="AA348" s="10" t="str">
        <f t="shared" si="102"/>
        <v/>
      </c>
      <c r="AB348" s="10" t="str">
        <f t="shared" si="108"/>
        <v/>
      </c>
      <c r="AC348" s="17" t="str">
        <f t="shared" si="109"/>
        <v/>
      </c>
      <c r="AD348" s="18" t="str">
        <f t="shared" si="110"/>
        <v/>
      </c>
      <c r="AE348" s="18" t="str">
        <f t="shared" si="111"/>
        <v/>
      </c>
      <c r="AF348" s="18" t="str">
        <f t="shared" si="112"/>
        <v/>
      </c>
    </row>
    <row r="349" spans="1:32">
      <c r="A349" s="19"/>
      <c r="B349" s="19"/>
      <c r="C349" s="19"/>
      <c r="D349" s="19"/>
      <c r="E349" s="19"/>
      <c r="F349" s="19"/>
      <c r="G349" s="19"/>
      <c r="H349" s="9" t="str">
        <f>IF(AND(ISBLANK(D349),ISBLANK(E349),ISBLANK(F349),ISBLANK(G349)),"",_xlfn.IFS(ISBLANK(D349),"No Calendar Reported",ISBLANK(G349),"No Grade Reported",D349="quarter",VLOOKUP(G349,'Grades '!$A$3:$B$62,2,FALSE),D349="semester",VLOOKUP(G349,'Grades '!$C$3:$D$62,2,FALSE),D349="us semester percentage",VLOOKUP(G349,'Grades '!$G$3:$H$102,2,FALSE),D349="us quarter percentage",VLOOKUP(G349,'Grades '!$E$3:$F$102,2,FALSE),D349="canadian quarter percentage",VLOOKUP(G349,'Grades '!$I$3:$J$102,2,FALSE),D349="canadian semester percentage",VLOOKUP(G349,'Grades '!$K$3:$L$102,2,FALSE)))</f>
        <v/>
      </c>
      <c r="I349" s="9" t="str">
        <f t="shared" si="114"/>
        <v/>
      </c>
      <c r="J349" s="10" t="str">
        <f t="shared" si="103"/>
        <v/>
      </c>
      <c r="K349" s="11" t="str">
        <f t="shared" si="116"/>
        <v/>
      </c>
      <c r="L349" s="11" t="str">
        <f t="shared" si="113"/>
        <v/>
      </c>
      <c r="M349" s="11" t="str">
        <f>IF($T348=0,SUM(I$2:I347),"")</f>
        <v/>
      </c>
      <c r="N349" s="11" t="str">
        <f>IF($T348=0,SUM(J$2:J349),"")</f>
        <v/>
      </c>
      <c r="O349" s="18" t="str">
        <f t="shared" si="98"/>
        <v/>
      </c>
      <c r="P349" s="29" t="str">
        <f>IF(OR(ISBLANK(B349),ISBLANK(C349)),"",VLOOKUP(B349&amp;C349,'Grades '!Q$2:R$285,2,FALSE))</f>
        <v/>
      </c>
      <c r="Q349" s="9" t="str">
        <f t="shared" si="104"/>
        <v/>
      </c>
      <c r="R349" s="9" t="str">
        <f t="shared" si="105"/>
        <v/>
      </c>
      <c r="S349" s="9" t="str">
        <f t="shared" si="106"/>
        <v/>
      </c>
      <c r="T349" s="16" t="str">
        <f t="shared" si="107"/>
        <v/>
      </c>
      <c r="U349" s="10" t="str">
        <f t="shared" si="99"/>
        <v/>
      </c>
      <c r="V349" s="10" t="str">
        <f>IF($T348=0,SUM(I$2:I347),IF(OR(E349="",I349="",I349="No Credits Listed"),"",IF($Q349&gt;1,"",SUMIF($P:$P,$P349,$I:$I))))</f>
        <v/>
      </c>
      <c r="W349" s="10" t="str">
        <f>IF($T348=0,SUM(J$2:J347),IF(OR(E349="",J349=""),"",IF($Q349&gt;1,"",SUMIF($P:$P,$P349,$J:$J))))</f>
        <v/>
      </c>
      <c r="X349" s="10" t="str">
        <f t="shared" si="115"/>
        <v/>
      </c>
      <c r="Y349" s="9" t="str">
        <f t="shared" si="100"/>
        <v/>
      </c>
      <c r="Z349" s="10" t="str">
        <f t="shared" si="101"/>
        <v/>
      </c>
      <c r="AA349" s="10" t="str">
        <f t="shared" si="102"/>
        <v/>
      </c>
      <c r="AB349" s="10" t="str">
        <f t="shared" si="108"/>
        <v/>
      </c>
      <c r="AC349" s="17" t="str">
        <f t="shared" si="109"/>
        <v/>
      </c>
      <c r="AD349" s="18" t="str">
        <f t="shared" si="110"/>
        <v/>
      </c>
      <c r="AE349" s="18" t="str">
        <f t="shared" si="111"/>
        <v/>
      </c>
      <c r="AF349" s="18" t="str">
        <f t="shared" si="112"/>
        <v/>
      </c>
    </row>
    <row r="350" spans="1:32">
      <c r="A350" s="19"/>
      <c r="B350" s="19"/>
      <c r="C350" s="19"/>
      <c r="D350" s="19"/>
      <c r="E350" s="19"/>
      <c r="F350" s="19"/>
      <c r="G350" s="19"/>
      <c r="H350" s="9" t="str">
        <f>IF(AND(ISBLANK(D350),ISBLANK(E350),ISBLANK(F350),ISBLANK(G350)),"",_xlfn.IFS(ISBLANK(D350),"No Calendar Reported",ISBLANK(G350),"No Grade Reported",D350="quarter",VLOOKUP(G350,'Grades '!$A$3:$B$62,2,FALSE),D350="semester",VLOOKUP(G350,'Grades '!$C$3:$D$62,2,FALSE),D350="us semester percentage",VLOOKUP(G350,'Grades '!$G$3:$H$102,2,FALSE),D350="us quarter percentage",VLOOKUP(G350,'Grades '!$E$3:$F$102,2,FALSE),D350="canadian quarter percentage",VLOOKUP(G350,'Grades '!$I$3:$J$102,2,FALSE),D350="canadian semester percentage",VLOOKUP(G350,'Grades '!$K$3:$L$102,2,FALSE)))</f>
        <v/>
      </c>
      <c r="I350" s="9" t="str">
        <f t="shared" si="114"/>
        <v/>
      </c>
      <c r="J350" s="10" t="str">
        <f t="shared" si="103"/>
        <v/>
      </c>
      <c r="K350" s="11" t="str">
        <f t="shared" si="116"/>
        <v/>
      </c>
      <c r="L350" s="11" t="str">
        <f t="shared" si="113"/>
        <v/>
      </c>
      <c r="M350" s="11" t="str">
        <f>IF($T349=0,SUM(I$2:I348),"")</f>
        <v/>
      </c>
      <c r="N350" s="11" t="str">
        <f>IF($T349=0,SUM(J$2:J350),"")</f>
        <v/>
      </c>
      <c r="O350" s="18" t="str">
        <f t="shared" si="98"/>
        <v/>
      </c>
      <c r="P350" s="29" t="str">
        <f>IF(OR(ISBLANK(B350),ISBLANK(C350)),"",VLOOKUP(B350&amp;C350,'Grades '!Q$2:R$285,2,FALSE))</f>
        <v/>
      </c>
      <c r="Q350" s="9" t="str">
        <f t="shared" si="104"/>
        <v/>
      </c>
      <c r="R350" s="9" t="str">
        <f t="shared" si="105"/>
        <v/>
      </c>
      <c r="S350" s="9" t="str">
        <f t="shared" si="106"/>
        <v/>
      </c>
      <c r="T350" s="16" t="str">
        <f t="shared" si="107"/>
        <v/>
      </c>
      <c r="U350" s="10" t="str">
        <f t="shared" si="99"/>
        <v/>
      </c>
      <c r="V350" s="10" t="str">
        <f>IF($T349=0,SUM(I$2:I348),IF(OR(E350="",I350="",I350="No Credits Listed"),"",IF($Q350&gt;1,"",SUMIF($P:$P,$P350,$I:$I))))</f>
        <v/>
      </c>
      <c r="W350" s="10" t="str">
        <f>IF($T349=0,SUM(J$2:J348),IF(OR(E350="",J350=""),"",IF($Q350&gt;1,"",SUMIF($P:$P,$P350,$J:$J))))</f>
        <v/>
      </c>
      <c r="X350" s="10" t="str">
        <f t="shared" si="115"/>
        <v/>
      </c>
      <c r="Y350" s="9" t="str">
        <f t="shared" si="100"/>
        <v/>
      </c>
      <c r="Z350" s="10" t="str">
        <f t="shared" si="101"/>
        <v/>
      </c>
      <c r="AA350" s="10" t="str">
        <f t="shared" si="102"/>
        <v/>
      </c>
      <c r="AB350" s="10" t="str">
        <f t="shared" si="108"/>
        <v/>
      </c>
      <c r="AC350" s="17" t="str">
        <f t="shared" si="109"/>
        <v/>
      </c>
      <c r="AD350" s="18" t="str">
        <f t="shared" si="110"/>
        <v/>
      </c>
      <c r="AE350" s="18" t="str">
        <f t="shared" si="111"/>
        <v/>
      </c>
      <c r="AF350" s="18" t="str">
        <f t="shared" si="112"/>
        <v/>
      </c>
    </row>
    <row r="351" spans="1:32">
      <c r="A351" s="19"/>
      <c r="B351" s="19"/>
      <c r="C351" s="19"/>
      <c r="D351" s="19"/>
      <c r="E351" s="19"/>
      <c r="F351" s="19"/>
      <c r="G351" s="19"/>
      <c r="H351" s="9" t="str">
        <f>IF(AND(ISBLANK(D351),ISBLANK(E351),ISBLANK(F351),ISBLANK(G351)),"",_xlfn.IFS(ISBLANK(D351),"No Calendar Reported",ISBLANK(G351),"No Grade Reported",D351="quarter",VLOOKUP(G351,'Grades '!$A$3:$B$62,2,FALSE),D351="semester",VLOOKUP(G351,'Grades '!$C$3:$D$62,2,FALSE),D351="us semester percentage",VLOOKUP(G351,'Grades '!$G$3:$H$102,2,FALSE),D351="us quarter percentage",VLOOKUP(G351,'Grades '!$E$3:$F$102,2,FALSE),D351="canadian quarter percentage",VLOOKUP(G351,'Grades '!$I$3:$J$102,2,FALSE),D351="canadian semester percentage",VLOOKUP(G351,'Grades '!$K$3:$L$102,2,FALSE)))</f>
        <v/>
      </c>
      <c r="I351" s="9" t="str">
        <f t="shared" si="114"/>
        <v/>
      </c>
      <c r="J351" s="10" t="str">
        <f t="shared" si="103"/>
        <v/>
      </c>
      <c r="K351" s="11" t="str">
        <f t="shared" si="116"/>
        <v/>
      </c>
      <c r="L351" s="11" t="str">
        <f t="shared" si="113"/>
        <v/>
      </c>
      <c r="M351" s="11" t="str">
        <f>IF($T350=0,SUM(I$2:I349),"")</f>
        <v/>
      </c>
      <c r="N351" s="11" t="str">
        <f>IF($T350=0,SUM(J$2:J351),"")</f>
        <v/>
      </c>
      <c r="O351" s="18" t="str">
        <f t="shared" si="98"/>
        <v/>
      </c>
      <c r="P351" s="29" t="str">
        <f>IF(OR(ISBLANK(B351),ISBLANK(C351)),"",VLOOKUP(B351&amp;C351,'Grades '!Q$2:R$285,2,FALSE))</f>
        <v/>
      </c>
      <c r="Q351" s="9" t="str">
        <f t="shared" si="104"/>
        <v/>
      </c>
      <c r="R351" s="9" t="str">
        <f t="shared" si="105"/>
        <v/>
      </c>
      <c r="S351" s="9" t="str">
        <f t="shared" si="106"/>
        <v/>
      </c>
      <c r="T351" s="16" t="str">
        <f t="shared" si="107"/>
        <v/>
      </c>
      <c r="U351" s="10" t="str">
        <f t="shared" si="99"/>
        <v/>
      </c>
      <c r="V351" s="10" t="str">
        <f>IF($T350=0,SUM(I$2:I349),IF(OR(E351="",I351="",I351="No Credits Listed"),"",IF($Q351&gt;1,"",SUMIF($P:$P,$P351,$I:$I))))</f>
        <v/>
      </c>
      <c r="W351" s="10" t="str">
        <f>IF($T350=0,SUM(J$2:J349),IF(OR(E351="",J351=""),"",IF($Q351&gt;1,"",SUMIF($P:$P,$P351,$J:$J))))</f>
        <v/>
      </c>
      <c r="X351" s="10" t="str">
        <f t="shared" si="115"/>
        <v/>
      </c>
      <c r="Y351" s="9" t="str">
        <f t="shared" si="100"/>
        <v/>
      </c>
      <c r="Z351" s="10" t="str">
        <f t="shared" si="101"/>
        <v/>
      </c>
      <c r="AA351" s="10" t="str">
        <f t="shared" si="102"/>
        <v/>
      </c>
      <c r="AB351" s="10" t="str">
        <f t="shared" si="108"/>
        <v/>
      </c>
      <c r="AC351" s="17" t="str">
        <f t="shared" si="109"/>
        <v/>
      </c>
      <c r="AD351" s="18" t="str">
        <f t="shared" si="110"/>
        <v/>
      </c>
      <c r="AE351" s="18" t="str">
        <f t="shared" si="111"/>
        <v/>
      </c>
      <c r="AF351" s="18" t="str">
        <f t="shared" si="112"/>
        <v/>
      </c>
    </row>
  </sheetData>
  <sheetProtection algorithmName="SHA-512" hashValue="djLHIzsWUX3b4o3D2Z4mLodfzRjpRlbKlSZysiHCoYLTB2Yb8EEhZS2r3d5JK+6/vfJLiOTPxsSZfVzbecrioQ==" saltValue="6W5MkNiwBqGg0NsEtc6wmA==" spinCount="100000" sheet="1" selectLockedCells="1"/>
  <protectedRanges>
    <protectedRange sqref="A2:G351" name="Data Entry Range"/>
  </protectedRanges>
  <dataConsolidate/>
  <conditionalFormatting sqref="U2:X351">
    <cfRule type="expression" dxfId="5" priority="6">
      <formula>$U2="TOTAL"</formula>
    </cfRule>
  </conditionalFormatting>
  <conditionalFormatting sqref="L2:O351">
    <cfRule type="expression" dxfId="4" priority="5">
      <formula>$L2="TOTAL"</formula>
    </cfRule>
  </conditionalFormatting>
  <conditionalFormatting sqref="H2:H351">
    <cfRule type="containsText" dxfId="3" priority="4" operator="containsText" text="No Grade Reported">
      <formula>NOT(ISERROR(SEARCH("No Grade Reported",H2)))</formula>
    </cfRule>
  </conditionalFormatting>
  <conditionalFormatting sqref="I2:I351">
    <cfRule type="containsText" dxfId="2" priority="3" operator="containsText" text="No Credits Reported">
      <formula>NOT(ISERROR(SEARCH("No Credits Reported",I2)))</formula>
    </cfRule>
  </conditionalFormatting>
  <conditionalFormatting sqref="I2:K351">
    <cfRule type="containsText" dxfId="1" priority="2" operator="containsText" text="No Course Title Reported">
      <formula>NOT(ISERROR(SEARCH("No Course Title Reported",I2)))</formula>
    </cfRule>
  </conditionalFormatting>
  <conditionalFormatting sqref="H2:I351">
    <cfRule type="containsText" dxfId="0" priority="1" operator="containsText" text="No Calendar Reported">
      <formula>NOT(ISERROR(SEARCH("No Calendar Reported",H2)))</formula>
    </cfRule>
  </conditionalFormatting>
  <pageMargins left="0.7" right="0.7" top="0.75" bottom="0.75" header="0.3" footer="0.3"/>
  <pageSetup orientation="portrait" r:id="rId1"/>
  <ignoredErrors>
    <ignoredError sqref="L3 U3" 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DF5E915D-D3A6-45CB-B898-3947568CF1ED}">
          <x14:formula1>
            <xm:f>'Grades '!$M$17:$M$20</xm:f>
          </x14:formula1>
          <xm:sqref>B2:B351</xm:sqref>
        </x14:dataValidation>
        <x14:dataValidation type="list" allowBlank="1" showInputMessage="1" showErrorMessage="1" xr:uid="{A90D3495-53F9-44F6-8A67-AFFC29526B33}">
          <x14:formula1>
            <xm:f>'Grades '!$M$3:$M$8</xm:f>
          </x14:formula1>
          <xm:sqref>D2:D351</xm:sqref>
        </x14:dataValidation>
        <x14:dataValidation type="list" allowBlank="1" showInputMessage="1" showErrorMessage="1" xr:uid="{D80496B0-3411-4B1B-A450-19D82A4C9EA7}">
          <x14:formula1>
            <xm:f>'Grades '!$N$3:$N$103</xm:f>
          </x14:formula1>
          <xm:sqref>C1:C1048576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F3411-DCBA-4A0D-BC5D-43F37FB40BB1}">
  <sheetPr codeName="Sheet2"/>
  <dimension ref="A1:R293"/>
  <sheetViews>
    <sheetView topLeftCell="D1" workbookViewId="0">
      <selection activeCell="M108" sqref="M108"/>
    </sheetView>
  </sheetViews>
  <sheetFormatPr defaultRowHeight="15"/>
  <cols>
    <col min="1" max="1" width="12.28515625" bestFit="1" customWidth="1"/>
    <col min="2" max="2" width="14.28515625" bestFit="1" customWidth="1"/>
    <col min="3" max="3" width="12.28515625" bestFit="1" customWidth="1"/>
    <col min="4" max="4" width="14.28515625" bestFit="1" customWidth="1"/>
    <col min="5" max="5" width="12.28515625" bestFit="1" customWidth="1"/>
    <col min="6" max="6" width="14.28515625" bestFit="1" customWidth="1"/>
    <col min="7" max="9" width="14.28515625" customWidth="1"/>
    <col min="10" max="10" width="17.7109375" customWidth="1"/>
    <col min="11" max="11" width="15.140625" customWidth="1"/>
    <col min="12" max="12" width="18.85546875" customWidth="1"/>
    <col min="13" max="13" width="30.140625" customWidth="1"/>
    <col min="15" max="15" width="9.140625" customWidth="1"/>
    <col min="17" max="17" width="12.28515625" customWidth="1"/>
  </cols>
  <sheetData>
    <row r="1" spans="1:18">
      <c r="A1" s="45" t="s">
        <v>51</v>
      </c>
      <c r="B1" s="45"/>
      <c r="C1" s="45" t="s">
        <v>50</v>
      </c>
      <c r="D1" s="45"/>
      <c r="E1" s="45" t="s">
        <v>52</v>
      </c>
      <c r="F1" s="45"/>
      <c r="G1" s="45" t="s">
        <v>20</v>
      </c>
      <c r="H1" s="45"/>
      <c r="I1" s="45" t="s">
        <v>53</v>
      </c>
      <c r="J1" s="45"/>
      <c r="K1" s="45" t="s">
        <v>21</v>
      </c>
      <c r="L1" s="45"/>
      <c r="O1" t="s">
        <v>33</v>
      </c>
      <c r="P1" t="s">
        <v>34</v>
      </c>
      <c r="R1" t="s">
        <v>35</v>
      </c>
    </row>
    <row r="2" spans="1:18">
      <c r="A2" t="s">
        <v>0</v>
      </c>
      <c r="B2" t="s">
        <v>1</v>
      </c>
      <c r="C2" t="s">
        <v>0</v>
      </c>
      <c r="D2" t="s">
        <v>1</v>
      </c>
      <c r="E2" t="s">
        <v>0</v>
      </c>
      <c r="F2" t="s">
        <v>1</v>
      </c>
      <c r="G2" t="s">
        <v>0</v>
      </c>
      <c r="H2" t="s">
        <v>1</v>
      </c>
      <c r="I2" t="s">
        <v>0</v>
      </c>
      <c r="J2" t="s">
        <v>1</v>
      </c>
      <c r="K2" t="s">
        <v>0</v>
      </c>
      <c r="L2" t="s">
        <v>1</v>
      </c>
      <c r="O2" t="s">
        <v>23</v>
      </c>
      <c r="P2">
        <f>INT((ROW(P1)-1)/4)+1950</f>
        <v>1950</v>
      </c>
      <c r="Q2" t="str">
        <f>O2&amp;P2</f>
        <v>Winter1950</v>
      </c>
      <c r="R2">
        <v>1</v>
      </c>
    </row>
    <row r="3" spans="1:18">
      <c r="A3" t="s">
        <v>2</v>
      </c>
      <c r="B3">
        <v>4</v>
      </c>
      <c r="C3" t="s">
        <v>2</v>
      </c>
      <c r="D3">
        <f>B3</f>
        <v>4</v>
      </c>
      <c r="E3" s="2">
        <v>100</v>
      </c>
      <c r="F3">
        <v>4</v>
      </c>
      <c r="G3" s="2">
        <v>100</v>
      </c>
      <c r="H3">
        <v>4</v>
      </c>
      <c r="I3" s="2">
        <v>100</v>
      </c>
      <c r="J3">
        <v>4</v>
      </c>
      <c r="K3" s="2">
        <v>100</v>
      </c>
      <c r="L3">
        <v>4</v>
      </c>
      <c r="M3" t="s">
        <v>48</v>
      </c>
      <c r="N3">
        <v>2050</v>
      </c>
      <c r="O3" t="s">
        <v>24</v>
      </c>
      <c r="P3">
        <f t="shared" ref="P3:P66" si="0">INT((ROW(P2)-1)/4)+1950</f>
        <v>1950</v>
      </c>
      <c r="Q3" t="str">
        <f t="shared" ref="Q3:Q44" si="1">O3&amp;P3</f>
        <v>Spring1950</v>
      </c>
      <c r="R3">
        <v>2</v>
      </c>
    </row>
    <row r="4" spans="1:18">
      <c r="A4" t="s">
        <v>3</v>
      </c>
      <c r="B4">
        <v>4</v>
      </c>
      <c r="C4" t="s">
        <v>3</v>
      </c>
      <c r="D4">
        <f t="shared" ref="D4:D62" si="2">B4</f>
        <v>4</v>
      </c>
      <c r="E4" s="2">
        <v>99</v>
      </c>
      <c r="F4">
        <v>4</v>
      </c>
      <c r="G4" s="2">
        <v>99</v>
      </c>
      <c r="H4">
        <v>4</v>
      </c>
      <c r="I4" s="2">
        <v>99</v>
      </c>
      <c r="J4">
        <v>4</v>
      </c>
      <c r="K4" s="2">
        <v>99</v>
      </c>
      <c r="L4">
        <v>4</v>
      </c>
      <c r="M4" t="s">
        <v>49</v>
      </c>
      <c r="N4">
        <v>2049</v>
      </c>
      <c r="O4" t="s">
        <v>25</v>
      </c>
      <c r="P4">
        <f t="shared" si="0"/>
        <v>1950</v>
      </c>
      <c r="Q4" t="str">
        <f t="shared" si="1"/>
        <v>Summer1950</v>
      </c>
      <c r="R4">
        <v>3</v>
      </c>
    </row>
    <row r="5" spans="1:18">
      <c r="A5" t="s">
        <v>4</v>
      </c>
      <c r="B5">
        <v>3.7</v>
      </c>
      <c r="C5" t="s">
        <v>4</v>
      </c>
      <c r="D5">
        <f t="shared" si="2"/>
        <v>3.7</v>
      </c>
      <c r="E5" s="2">
        <v>98</v>
      </c>
      <c r="F5">
        <v>4</v>
      </c>
      <c r="G5" s="2">
        <v>98</v>
      </c>
      <c r="H5">
        <v>4</v>
      </c>
      <c r="I5" s="2">
        <v>98</v>
      </c>
      <c r="J5">
        <v>4</v>
      </c>
      <c r="K5" s="2">
        <v>98</v>
      </c>
      <c r="L5">
        <v>4</v>
      </c>
      <c r="M5" s="1" t="s">
        <v>32</v>
      </c>
      <c r="N5">
        <v>2048</v>
      </c>
      <c r="O5" s="1" t="s">
        <v>22</v>
      </c>
      <c r="P5">
        <f t="shared" si="0"/>
        <v>1950</v>
      </c>
      <c r="Q5" t="str">
        <f t="shared" si="1"/>
        <v>Fall1950</v>
      </c>
      <c r="R5">
        <v>4</v>
      </c>
    </row>
    <row r="6" spans="1:18">
      <c r="A6" t="s">
        <v>5</v>
      </c>
      <c r="B6">
        <v>3.5</v>
      </c>
      <c r="C6" t="s">
        <v>5</v>
      </c>
      <c r="D6">
        <f t="shared" si="2"/>
        <v>3.5</v>
      </c>
      <c r="E6" s="2">
        <v>97</v>
      </c>
      <c r="F6">
        <v>4</v>
      </c>
      <c r="G6" s="2">
        <v>97</v>
      </c>
      <c r="H6">
        <v>4</v>
      </c>
      <c r="I6" s="2">
        <v>97</v>
      </c>
      <c r="J6">
        <v>4</v>
      </c>
      <c r="K6" s="2">
        <v>97</v>
      </c>
      <c r="L6">
        <v>4</v>
      </c>
      <c r="M6" t="s">
        <v>27</v>
      </c>
      <c r="N6">
        <v>2047</v>
      </c>
      <c r="O6" t="s">
        <v>23</v>
      </c>
      <c r="P6">
        <f t="shared" si="0"/>
        <v>1951</v>
      </c>
      <c r="Q6" t="str">
        <f t="shared" si="1"/>
        <v>Winter1951</v>
      </c>
      <c r="R6">
        <v>5</v>
      </c>
    </row>
    <row r="7" spans="1:18">
      <c r="A7" t="s">
        <v>6</v>
      </c>
      <c r="B7">
        <v>3.3</v>
      </c>
      <c r="C7" t="s">
        <v>6</v>
      </c>
      <c r="D7">
        <f t="shared" si="2"/>
        <v>3.3</v>
      </c>
      <c r="E7" s="2">
        <v>96</v>
      </c>
      <c r="F7">
        <v>4</v>
      </c>
      <c r="G7" s="2">
        <v>96</v>
      </c>
      <c r="H7">
        <v>4</v>
      </c>
      <c r="I7" s="2">
        <v>96</v>
      </c>
      <c r="J7">
        <v>4</v>
      </c>
      <c r="K7" s="2">
        <v>96</v>
      </c>
      <c r="L7">
        <v>4</v>
      </c>
      <c r="M7" t="s">
        <v>31</v>
      </c>
      <c r="N7">
        <v>2046</v>
      </c>
      <c r="O7" t="s">
        <v>24</v>
      </c>
      <c r="P7">
        <f t="shared" si="0"/>
        <v>1951</v>
      </c>
      <c r="Q7" t="str">
        <f t="shared" si="1"/>
        <v>Spring1951</v>
      </c>
      <c r="R7">
        <v>6</v>
      </c>
    </row>
    <row r="8" spans="1:18">
      <c r="A8" t="s">
        <v>7</v>
      </c>
      <c r="B8">
        <v>3</v>
      </c>
      <c r="C8" t="s">
        <v>7</v>
      </c>
      <c r="D8">
        <f t="shared" si="2"/>
        <v>3</v>
      </c>
      <c r="E8" s="2">
        <v>95</v>
      </c>
      <c r="F8">
        <v>4</v>
      </c>
      <c r="G8" s="2">
        <v>95</v>
      </c>
      <c r="H8">
        <v>4</v>
      </c>
      <c r="I8" s="2">
        <v>95</v>
      </c>
      <c r="J8">
        <v>4</v>
      </c>
      <c r="K8" s="2">
        <v>95</v>
      </c>
      <c r="L8">
        <v>4</v>
      </c>
      <c r="M8" t="s">
        <v>28</v>
      </c>
      <c r="N8">
        <v>2045</v>
      </c>
      <c r="O8" t="s">
        <v>25</v>
      </c>
      <c r="P8">
        <f t="shared" si="0"/>
        <v>1951</v>
      </c>
      <c r="Q8" t="str">
        <f t="shared" si="1"/>
        <v>Summer1951</v>
      </c>
      <c r="R8">
        <v>7</v>
      </c>
    </row>
    <row r="9" spans="1:18">
      <c r="A9" t="s">
        <v>8</v>
      </c>
      <c r="B9">
        <v>2.7</v>
      </c>
      <c r="C9" t="s">
        <v>8</v>
      </c>
      <c r="D9">
        <f t="shared" si="2"/>
        <v>2.7</v>
      </c>
      <c r="E9" s="2">
        <v>94</v>
      </c>
      <c r="F9">
        <v>4</v>
      </c>
      <c r="G9" s="2">
        <v>94</v>
      </c>
      <c r="H9">
        <v>4</v>
      </c>
      <c r="I9" s="2">
        <v>94</v>
      </c>
      <c r="J9">
        <v>4</v>
      </c>
      <c r="K9" s="2">
        <v>94</v>
      </c>
      <c r="L9">
        <v>4</v>
      </c>
      <c r="N9">
        <v>2044</v>
      </c>
      <c r="O9" s="1" t="s">
        <v>22</v>
      </c>
      <c r="P9">
        <f t="shared" si="0"/>
        <v>1951</v>
      </c>
      <c r="Q9" t="str">
        <f t="shared" si="1"/>
        <v>Fall1951</v>
      </c>
      <c r="R9">
        <v>8</v>
      </c>
    </row>
    <row r="10" spans="1:18">
      <c r="A10" t="s">
        <v>9</v>
      </c>
      <c r="B10">
        <v>2.5</v>
      </c>
      <c r="C10" t="s">
        <v>9</v>
      </c>
      <c r="D10">
        <f t="shared" si="2"/>
        <v>2.5</v>
      </c>
      <c r="E10" s="2">
        <v>93</v>
      </c>
      <c r="F10">
        <v>4</v>
      </c>
      <c r="G10" s="2">
        <v>93</v>
      </c>
      <c r="H10">
        <v>4</v>
      </c>
      <c r="I10" s="2">
        <v>93</v>
      </c>
      <c r="J10">
        <v>4</v>
      </c>
      <c r="K10" s="2">
        <v>93</v>
      </c>
      <c r="L10">
        <v>4</v>
      </c>
      <c r="N10">
        <v>2043</v>
      </c>
      <c r="O10" t="s">
        <v>23</v>
      </c>
      <c r="P10">
        <f t="shared" si="0"/>
        <v>1952</v>
      </c>
      <c r="Q10" t="str">
        <f t="shared" si="1"/>
        <v>Winter1952</v>
      </c>
      <c r="R10">
        <v>9</v>
      </c>
    </row>
    <row r="11" spans="1:18">
      <c r="A11" t="s">
        <v>10</v>
      </c>
      <c r="B11">
        <v>2.2999999999999998</v>
      </c>
      <c r="C11" t="s">
        <v>10</v>
      </c>
      <c r="D11">
        <f t="shared" si="2"/>
        <v>2.2999999999999998</v>
      </c>
      <c r="E11" s="2">
        <v>92</v>
      </c>
      <c r="F11">
        <v>4</v>
      </c>
      <c r="G11" s="2">
        <v>92</v>
      </c>
      <c r="H11">
        <v>4</v>
      </c>
      <c r="I11" s="2">
        <v>92</v>
      </c>
      <c r="J11">
        <v>4</v>
      </c>
      <c r="K11" s="2">
        <v>92</v>
      </c>
      <c r="L11">
        <v>4</v>
      </c>
      <c r="N11">
        <v>2042</v>
      </c>
      <c r="O11" t="s">
        <v>24</v>
      </c>
      <c r="P11">
        <f t="shared" si="0"/>
        <v>1952</v>
      </c>
      <c r="Q11" t="str">
        <f t="shared" si="1"/>
        <v>Spring1952</v>
      </c>
      <c r="R11">
        <v>10</v>
      </c>
    </row>
    <row r="12" spans="1:18">
      <c r="A12" t="s">
        <v>11</v>
      </c>
      <c r="B12">
        <v>2</v>
      </c>
      <c r="C12" t="s">
        <v>11</v>
      </c>
      <c r="D12">
        <f t="shared" si="2"/>
        <v>2</v>
      </c>
      <c r="E12" s="2">
        <v>91</v>
      </c>
      <c r="F12">
        <v>4</v>
      </c>
      <c r="G12" s="2">
        <v>91</v>
      </c>
      <c r="H12">
        <v>4</v>
      </c>
      <c r="I12" s="2">
        <v>91</v>
      </c>
      <c r="J12">
        <v>4</v>
      </c>
      <c r="K12" s="2">
        <v>91</v>
      </c>
      <c r="L12">
        <v>4</v>
      </c>
      <c r="N12">
        <v>2041</v>
      </c>
      <c r="O12" t="s">
        <v>25</v>
      </c>
      <c r="P12">
        <f t="shared" si="0"/>
        <v>1952</v>
      </c>
      <c r="Q12" t="str">
        <f t="shared" si="1"/>
        <v>Summer1952</v>
      </c>
      <c r="R12">
        <v>11</v>
      </c>
    </row>
    <row r="13" spans="1:18">
      <c r="A13" t="s">
        <v>12</v>
      </c>
      <c r="B13">
        <v>1.7</v>
      </c>
      <c r="C13" t="s">
        <v>12</v>
      </c>
      <c r="D13">
        <f t="shared" si="2"/>
        <v>1.7</v>
      </c>
      <c r="E13" s="2">
        <v>90</v>
      </c>
      <c r="F13">
        <v>4</v>
      </c>
      <c r="G13" s="2">
        <v>90</v>
      </c>
      <c r="H13">
        <v>4</v>
      </c>
      <c r="I13" s="2">
        <v>90</v>
      </c>
      <c r="J13">
        <v>4</v>
      </c>
      <c r="K13" s="2">
        <v>90</v>
      </c>
      <c r="L13">
        <v>4</v>
      </c>
      <c r="N13">
        <v>2040</v>
      </c>
      <c r="O13" s="1" t="s">
        <v>22</v>
      </c>
      <c r="P13">
        <f t="shared" si="0"/>
        <v>1952</v>
      </c>
      <c r="Q13" t="str">
        <f t="shared" si="1"/>
        <v>Fall1952</v>
      </c>
      <c r="R13">
        <v>12</v>
      </c>
    </row>
    <row r="14" spans="1:18">
      <c r="A14" t="s">
        <v>13</v>
      </c>
      <c r="B14">
        <v>1.5</v>
      </c>
      <c r="C14" t="s">
        <v>13</v>
      </c>
      <c r="D14">
        <f t="shared" si="2"/>
        <v>1.5</v>
      </c>
      <c r="E14" s="2">
        <v>89</v>
      </c>
      <c r="F14">
        <v>3</v>
      </c>
      <c r="G14" s="2">
        <v>89</v>
      </c>
      <c r="H14">
        <v>3</v>
      </c>
      <c r="I14" s="2">
        <v>89</v>
      </c>
      <c r="J14">
        <v>4</v>
      </c>
      <c r="K14" s="2">
        <v>89</v>
      </c>
      <c r="L14">
        <v>4</v>
      </c>
      <c r="N14">
        <v>2039</v>
      </c>
      <c r="O14" t="s">
        <v>23</v>
      </c>
      <c r="P14">
        <f t="shared" si="0"/>
        <v>1953</v>
      </c>
      <c r="Q14" t="str">
        <f t="shared" si="1"/>
        <v>Winter1953</v>
      </c>
      <c r="R14">
        <v>13</v>
      </c>
    </row>
    <row r="15" spans="1:18">
      <c r="A15" t="s">
        <v>14</v>
      </c>
      <c r="B15">
        <v>1.3</v>
      </c>
      <c r="C15" t="s">
        <v>14</v>
      </c>
      <c r="D15">
        <f t="shared" si="2"/>
        <v>1.3</v>
      </c>
      <c r="E15" s="2">
        <v>88</v>
      </c>
      <c r="F15">
        <v>3</v>
      </c>
      <c r="G15" s="2">
        <v>88</v>
      </c>
      <c r="H15">
        <v>3</v>
      </c>
      <c r="I15" s="2">
        <v>88</v>
      </c>
      <c r="J15">
        <v>4</v>
      </c>
      <c r="K15" s="2">
        <v>88</v>
      </c>
      <c r="L15">
        <v>4</v>
      </c>
      <c r="N15">
        <v>2038</v>
      </c>
      <c r="O15" t="s">
        <v>24</v>
      </c>
      <c r="P15">
        <f t="shared" si="0"/>
        <v>1953</v>
      </c>
      <c r="Q15" t="str">
        <f t="shared" si="1"/>
        <v>Spring1953</v>
      </c>
      <c r="R15">
        <v>14</v>
      </c>
    </row>
    <row r="16" spans="1:18">
      <c r="A16" t="s">
        <v>15</v>
      </c>
      <c r="B16">
        <v>1</v>
      </c>
      <c r="C16" t="s">
        <v>15</v>
      </c>
      <c r="D16">
        <f t="shared" si="2"/>
        <v>1</v>
      </c>
      <c r="E16" s="2">
        <v>87</v>
      </c>
      <c r="F16">
        <v>3</v>
      </c>
      <c r="G16" s="2">
        <v>87</v>
      </c>
      <c r="H16">
        <v>3</v>
      </c>
      <c r="I16" s="2">
        <v>87</v>
      </c>
      <c r="J16">
        <v>4</v>
      </c>
      <c r="K16" s="2">
        <v>87</v>
      </c>
      <c r="L16">
        <v>4</v>
      </c>
      <c r="N16">
        <v>2037</v>
      </c>
      <c r="O16" t="s">
        <v>25</v>
      </c>
      <c r="P16">
        <f t="shared" si="0"/>
        <v>1953</v>
      </c>
      <c r="Q16" t="str">
        <f t="shared" si="1"/>
        <v>Summer1953</v>
      </c>
      <c r="R16">
        <v>15</v>
      </c>
    </row>
    <row r="17" spans="1:18">
      <c r="A17" t="s">
        <v>16</v>
      </c>
      <c r="B17">
        <v>0.7</v>
      </c>
      <c r="C17" t="s">
        <v>16</v>
      </c>
      <c r="D17">
        <f t="shared" si="2"/>
        <v>0.7</v>
      </c>
      <c r="E17" s="2">
        <v>86</v>
      </c>
      <c r="F17">
        <v>3</v>
      </c>
      <c r="G17" s="2">
        <v>86</v>
      </c>
      <c r="H17">
        <v>3</v>
      </c>
      <c r="I17" s="2">
        <v>86</v>
      </c>
      <c r="J17">
        <v>4</v>
      </c>
      <c r="K17" s="2">
        <v>86</v>
      </c>
      <c r="L17">
        <v>4</v>
      </c>
      <c r="M17" t="s">
        <v>22</v>
      </c>
      <c r="N17">
        <v>2036</v>
      </c>
      <c r="O17" s="1" t="s">
        <v>22</v>
      </c>
      <c r="P17">
        <f t="shared" si="0"/>
        <v>1953</v>
      </c>
      <c r="Q17" t="str">
        <f t="shared" si="1"/>
        <v>Fall1953</v>
      </c>
      <c r="R17">
        <v>16</v>
      </c>
    </row>
    <row r="18" spans="1:18">
      <c r="A18" t="s">
        <v>17</v>
      </c>
      <c r="B18">
        <v>0.5</v>
      </c>
      <c r="C18" t="s">
        <v>17</v>
      </c>
      <c r="D18">
        <f t="shared" si="2"/>
        <v>0.5</v>
      </c>
      <c r="E18" s="2">
        <v>85</v>
      </c>
      <c r="F18">
        <v>3</v>
      </c>
      <c r="G18" s="2">
        <v>85</v>
      </c>
      <c r="H18">
        <v>3</v>
      </c>
      <c r="I18" s="2">
        <v>85</v>
      </c>
      <c r="J18">
        <v>4</v>
      </c>
      <c r="K18" s="2">
        <v>85</v>
      </c>
      <c r="L18">
        <v>4</v>
      </c>
      <c r="M18" t="s">
        <v>23</v>
      </c>
      <c r="N18">
        <v>2035</v>
      </c>
      <c r="O18" t="s">
        <v>23</v>
      </c>
      <c r="P18">
        <f t="shared" si="0"/>
        <v>1954</v>
      </c>
      <c r="Q18" t="str">
        <f t="shared" si="1"/>
        <v>Winter1954</v>
      </c>
      <c r="R18">
        <v>17</v>
      </c>
    </row>
    <row r="19" spans="1:18">
      <c r="A19" t="s">
        <v>18</v>
      </c>
      <c r="B19">
        <v>0</v>
      </c>
      <c r="C19" t="s">
        <v>18</v>
      </c>
      <c r="D19">
        <f t="shared" si="2"/>
        <v>0</v>
      </c>
      <c r="E19" s="2">
        <v>84</v>
      </c>
      <c r="F19">
        <v>3</v>
      </c>
      <c r="G19" s="2">
        <v>84</v>
      </c>
      <c r="H19">
        <v>3</v>
      </c>
      <c r="I19" s="2">
        <v>84</v>
      </c>
      <c r="J19">
        <v>4</v>
      </c>
      <c r="K19" s="2">
        <v>84</v>
      </c>
      <c r="L19">
        <v>4</v>
      </c>
      <c r="M19" t="s">
        <v>24</v>
      </c>
      <c r="N19">
        <v>2034</v>
      </c>
      <c r="O19" t="s">
        <v>24</v>
      </c>
      <c r="P19">
        <f t="shared" si="0"/>
        <v>1954</v>
      </c>
      <c r="Q19" t="str">
        <f t="shared" si="1"/>
        <v>Spring1954</v>
      </c>
      <c r="R19">
        <v>18</v>
      </c>
    </row>
    <row r="20" spans="1:18">
      <c r="A20" t="s">
        <v>19</v>
      </c>
      <c r="B20">
        <v>0</v>
      </c>
      <c r="C20" t="s">
        <v>19</v>
      </c>
      <c r="D20">
        <f t="shared" si="2"/>
        <v>0</v>
      </c>
      <c r="E20" s="2">
        <v>83</v>
      </c>
      <c r="F20">
        <v>3</v>
      </c>
      <c r="G20" s="2">
        <v>83</v>
      </c>
      <c r="H20">
        <v>3</v>
      </c>
      <c r="I20" s="2">
        <v>83</v>
      </c>
      <c r="J20">
        <v>4</v>
      </c>
      <c r="K20" s="2">
        <v>83</v>
      </c>
      <c r="L20">
        <v>4</v>
      </c>
      <c r="M20" t="s">
        <v>25</v>
      </c>
      <c r="N20">
        <v>2033</v>
      </c>
      <c r="O20" t="s">
        <v>25</v>
      </c>
      <c r="P20">
        <f t="shared" si="0"/>
        <v>1954</v>
      </c>
      <c r="Q20" t="str">
        <f t="shared" si="1"/>
        <v>Summer1954</v>
      </c>
      <c r="R20">
        <v>19</v>
      </c>
    </row>
    <row r="21" spans="1:18">
      <c r="A21" t="str">
        <f>""</f>
        <v/>
      </c>
      <c r="B21" t="str">
        <f>"no course listed"</f>
        <v>no course listed</v>
      </c>
      <c r="C21" t="str">
        <f>""</f>
        <v/>
      </c>
      <c r="D21" t="str">
        <f>"no course listed"</f>
        <v>no course listed</v>
      </c>
      <c r="E21" s="2">
        <v>82</v>
      </c>
      <c r="F21">
        <v>3</v>
      </c>
      <c r="G21" s="2">
        <v>82</v>
      </c>
      <c r="H21">
        <v>3</v>
      </c>
      <c r="I21" s="2">
        <v>82</v>
      </c>
      <c r="J21">
        <v>4</v>
      </c>
      <c r="K21" s="2">
        <v>82</v>
      </c>
      <c r="L21">
        <v>4</v>
      </c>
      <c r="N21">
        <v>2032</v>
      </c>
      <c r="O21" s="1" t="s">
        <v>22</v>
      </c>
      <c r="P21">
        <f t="shared" si="0"/>
        <v>1954</v>
      </c>
      <c r="Q21" t="str">
        <f t="shared" si="1"/>
        <v>Fall1954</v>
      </c>
      <c r="R21">
        <v>20</v>
      </c>
    </row>
    <row r="22" spans="1:18">
      <c r="A22">
        <v>4</v>
      </c>
      <c r="B22">
        <v>4</v>
      </c>
      <c r="C22">
        <v>4</v>
      </c>
      <c r="D22">
        <f t="shared" si="2"/>
        <v>4</v>
      </c>
      <c r="E22" s="2">
        <v>81</v>
      </c>
      <c r="F22">
        <v>3</v>
      </c>
      <c r="G22" s="2">
        <v>81</v>
      </c>
      <c r="H22">
        <v>3</v>
      </c>
      <c r="I22" s="2">
        <v>81</v>
      </c>
      <c r="J22">
        <v>4</v>
      </c>
      <c r="K22" s="2">
        <v>81</v>
      </c>
      <c r="L22">
        <v>4</v>
      </c>
      <c r="N22">
        <v>2031</v>
      </c>
      <c r="O22" t="s">
        <v>23</v>
      </c>
      <c r="P22">
        <f t="shared" si="0"/>
        <v>1955</v>
      </c>
      <c r="Q22" t="str">
        <f t="shared" si="1"/>
        <v>Winter1955</v>
      </c>
      <c r="R22">
        <v>21</v>
      </c>
    </row>
    <row r="23" spans="1:18">
      <c r="A23">
        <v>3.9</v>
      </c>
      <c r="B23">
        <v>4</v>
      </c>
      <c r="C23">
        <v>3.9</v>
      </c>
      <c r="D23">
        <f t="shared" si="2"/>
        <v>4</v>
      </c>
      <c r="E23" s="2">
        <v>80</v>
      </c>
      <c r="F23">
        <v>3</v>
      </c>
      <c r="G23" s="2">
        <v>80</v>
      </c>
      <c r="H23">
        <v>3</v>
      </c>
      <c r="I23" s="2">
        <v>80</v>
      </c>
      <c r="J23">
        <v>4</v>
      </c>
      <c r="K23" s="2">
        <v>80</v>
      </c>
      <c r="L23">
        <v>4</v>
      </c>
      <c r="N23">
        <v>2030</v>
      </c>
      <c r="O23" t="s">
        <v>24</v>
      </c>
      <c r="P23">
        <f t="shared" si="0"/>
        <v>1955</v>
      </c>
      <c r="Q23" t="str">
        <f t="shared" si="1"/>
        <v>Spring1955</v>
      </c>
      <c r="R23">
        <v>22</v>
      </c>
    </row>
    <row r="24" spans="1:18">
      <c r="A24">
        <v>3.8</v>
      </c>
      <c r="B24">
        <v>4</v>
      </c>
      <c r="C24">
        <v>3.8</v>
      </c>
      <c r="D24">
        <f t="shared" si="2"/>
        <v>4</v>
      </c>
      <c r="E24" s="2">
        <v>79</v>
      </c>
      <c r="F24">
        <v>2</v>
      </c>
      <c r="G24" s="2">
        <v>79</v>
      </c>
      <c r="H24">
        <v>2</v>
      </c>
      <c r="I24" s="2">
        <v>79</v>
      </c>
      <c r="J24">
        <v>3</v>
      </c>
      <c r="K24" s="2">
        <v>79</v>
      </c>
      <c r="L24">
        <v>3</v>
      </c>
      <c r="N24">
        <v>2029</v>
      </c>
      <c r="O24" t="s">
        <v>25</v>
      </c>
      <c r="P24">
        <f t="shared" si="0"/>
        <v>1955</v>
      </c>
      <c r="Q24" t="str">
        <f t="shared" si="1"/>
        <v>Summer1955</v>
      </c>
      <c r="R24">
        <v>23</v>
      </c>
    </row>
    <row r="25" spans="1:18">
      <c r="A25">
        <v>3.7</v>
      </c>
      <c r="B25">
        <v>3.7</v>
      </c>
      <c r="C25">
        <v>3.7</v>
      </c>
      <c r="D25">
        <f t="shared" si="2"/>
        <v>3.7</v>
      </c>
      <c r="E25" s="2">
        <v>78</v>
      </c>
      <c r="F25">
        <v>2</v>
      </c>
      <c r="G25" s="2">
        <v>78</v>
      </c>
      <c r="H25">
        <v>2</v>
      </c>
      <c r="I25" s="2">
        <v>78</v>
      </c>
      <c r="J25">
        <v>3</v>
      </c>
      <c r="K25" s="2">
        <v>78</v>
      </c>
      <c r="L25">
        <v>3</v>
      </c>
      <c r="N25">
        <v>2028</v>
      </c>
      <c r="O25" s="1" t="s">
        <v>22</v>
      </c>
      <c r="P25">
        <f t="shared" si="0"/>
        <v>1955</v>
      </c>
      <c r="Q25" t="str">
        <f t="shared" si="1"/>
        <v>Fall1955</v>
      </c>
      <c r="R25">
        <v>24</v>
      </c>
    </row>
    <row r="26" spans="1:18">
      <c r="A26">
        <v>3.6</v>
      </c>
      <c r="B26">
        <v>3.7</v>
      </c>
      <c r="C26">
        <v>3.6</v>
      </c>
      <c r="D26">
        <f t="shared" si="2"/>
        <v>3.7</v>
      </c>
      <c r="E26" s="2">
        <v>77</v>
      </c>
      <c r="F26">
        <v>2</v>
      </c>
      <c r="G26" s="2">
        <v>77</v>
      </c>
      <c r="H26">
        <v>2</v>
      </c>
      <c r="I26" s="2">
        <v>77</v>
      </c>
      <c r="J26">
        <v>3</v>
      </c>
      <c r="K26" s="2">
        <v>77</v>
      </c>
      <c r="L26">
        <v>3</v>
      </c>
      <c r="N26">
        <v>2027</v>
      </c>
      <c r="O26" t="s">
        <v>23</v>
      </c>
      <c r="P26">
        <f t="shared" si="0"/>
        <v>1956</v>
      </c>
      <c r="Q26" t="str">
        <f t="shared" si="1"/>
        <v>Winter1956</v>
      </c>
      <c r="R26">
        <v>25</v>
      </c>
    </row>
    <row r="27" spans="1:18">
      <c r="A27">
        <v>3.5</v>
      </c>
      <c r="B27">
        <v>3.5</v>
      </c>
      <c r="C27">
        <v>3.5</v>
      </c>
      <c r="D27">
        <f t="shared" si="2"/>
        <v>3.5</v>
      </c>
      <c r="E27" s="2">
        <v>76</v>
      </c>
      <c r="F27">
        <v>2</v>
      </c>
      <c r="G27" s="2">
        <v>76</v>
      </c>
      <c r="H27">
        <v>2</v>
      </c>
      <c r="I27" s="2">
        <v>76</v>
      </c>
      <c r="J27">
        <v>3</v>
      </c>
      <c r="K27" s="2">
        <v>76</v>
      </c>
      <c r="L27">
        <v>3</v>
      </c>
      <c r="N27">
        <v>2026</v>
      </c>
      <c r="O27" t="s">
        <v>24</v>
      </c>
      <c r="P27">
        <f t="shared" si="0"/>
        <v>1956</v>
      </c>
      <c r="Q27" t="str">
        <f t="shared" si="1"/>
        <v>Spring1956</v>
      </c>
      <c r="R27">
        <v>26</v>
      </c>
    </row>
    <row r="28" spans="1:18">
      <c r="A28">
        <v>3.4</v>
      </c>
      <c r="B28">
        <v>3.5</v>
      </c>
      <c r="C28">
        <v>3.4</v>
      </c>
      <c r="D28">
        <f t="shared" si="2"/>
        <v>3.5</v>
      </c>
      <c r="E28" s="2">
        <v>75</v>
      </c>
      <c r="F28">
        <v>2</v>
      </c>
      <c r="G28" s="2">
        <v>75</v>
      </c>
      <c r="H28">
        <v>2</v>
      </c>
      <c r="I28" s="2">
        <v>75</v>
      </c>
      <c r="J28">
        <v>3</v>
      </c>
      <c r="K28" s="2">
        <v>75</v>
      </c>
      <c r="L28">
        <v>3</v>
      </c>
      <c r="N28">
        <v>2025</v>
      </c>
      <c r="O28" t="s">
        <v>25</v>
      </c>
      <c r="P28">
        <f t="shared" si="0"/>
        <v>1956</v>
      </c>
      <c r="Q28" t="str">
        <f t="shared" si="1"/>
        <v>Summer1956</v>
      </c>
      <c r="R28">
        <v>27</v>
      </c>
    </row>
    <row r="29" spans="1:18">
      <c r="A29">
        <v>3.3</v>
      </c>
      <c r="B29">
        <v>3.3</v>
      </c>
      <c r="C29">
        <v>3.3</v>
      </c>
      <c r="D29">
        <f t="shared" si="2"/>
        <v>3.3</v>
      </c>
      <c r="E29" s="2">
        <v>74</v>
      </c>
      <c r="F29">
        <v>2</v>
      </c>
      <c r="G29" s="2">
        <v>74</v>
      </c>
      <c r="H29">
        <v>2</v>
      </c>
      <c r="I29" s="2">
        <v>74</v>
      </c>
      <c r="J29">
        <v>3</v>
      </c>
      <c r="K29" s="2">
        <v>74</v>
      </c>
      <c r="L29">
        <v>3</v>
      </c>
      <c r="N29">
        <v>2024</v>
      </c>
      <c r="O29" s="1" t="s">
        <v>22</v>
      </c>
      <c r="P29">
        <f t="shared" si="0"/>
        <v>1956</v>
      </c>
      <c r="Q29" t="str">
        <f t="shared" si="1"/>
        <v>Fall1956</v>
      </c>
      <c r="R29">
        <v>28</v>
      </c>
    </row>
    <row r="30" spans="1:18">
      <c r="A30">
        <v>3.2</v>
      </c>
      <c r="B30">
        <v>3.3</v>
      </c>
      <c r="C30">
        <v>3.2</v>
      </c>
      <c r="D30">
        <f t="shared" si="2"/>
        <v>3.3</v>
      </c>
      <c r="E30" s="2">
        <v>73</v>
      </c>
      <c r="F30">
        <v>2</v>
      </c>
      <c r="G30" s="2">
        <v>73</v>
      </c>
      <c r="H30">
        <v>2</v>
      </c>
      <c r="I30" s="2">
        <v>73</v>
      </c>
      <c r="J30">
        <v>3</v>
      </c>
      <c r="K30" s="2">
        <v>73</v>
      </c>
      <c r="L30">
        <v>3</v>
      </c>
      <c r="N30">
        <v>2023</v>
      </c>
      <c r="O30" t="s">
        <v>23</v>
      </c>
      <c r="P30">
        <f t="shared" si="0"/>
        <v>1957</v>
      </c>
      <c r="Q30" t="str">
        <f t="shared" si="1"/>
        <v>Winter1957</v>
      </c>
      <c r="R30">
        <v>29</v>
      </c>
    </row>
    <row r="31" spans="1:18">
      <c r="A31">
        <v>3.1</v>
      </c>
      <c r="B31">
        <v>3.3</v>
      </c>
      <c r="C31">
        <v>3.1</v>
      </c>
      <c r="D31">
        <f t="shared" si="2"/>
        <v>3.3</v>
      </c>
      <c r="E31" s="2">
        <v>72</v>
      </c>
      <c r="F31">
        <v>2</v>
      </c>
      <c r="G31" s="2">
        <v>72</v>
      </c>
      <c r="H31">
        <v>2</v>
      </c>
      <c r="I31" s="2">
        <v>72</v>
      </c>
      <c r="J31">
        <v>3</v>
      </c>
      <c r="K31" s="2">
        <v>72</v>
      </c>
      <c r="L31">
        <v>3</v>
      </c>
      <c r="N31">
        <v>2022</v>
      </c>
      <c r="O31" t="s">
        <v>24</v>
      </c>
      <c r="P31">
        <f t="shared" si="0"/>
        <v>1957</v>
      </c>
      <c r="Q31" t="str">
        <f t="shared" si="1"/>
        <v>Spring1957</v>
      </c>
      <c r="R31">
        <v>30</v>
      </c>
    </row>
    <row r="32" spans="1:18">
      <c r="A32">
        <v>3</v>
      </c>
      <c r="B32">
        <v>3</v>
      </c>
      <c r="C32">
        <v>3</v>
      </c>
      <c r="D32">
        <f t="shared" si="2"/>
        <v>3</v>
      </c>
      <c r="E32" s="2">
        <v>71</v>
      </c>
      <c r="F32">
        <v>2</v>
      </c>
      <c r="G32" s="2">
        <v>71</v>
      </c>
      <c r="H32">
        <v>2</v>
      </c>
      <c r="I32" s="2">
        <v>71</v>
      </c>
      <c r="J32">
        <v>3</v>
      </c>
      <c r="K32" s="2">
        <v>71</v>
      </c>
      <c r="L32">
        <v>3</v>
      </c>
      <c r="N32">
        <v>2021</v>
      </c>
      <c r="O32" t="s">
        <v>25</v>
      </c>
      <c r="P32">
        <f t="shared" si="0"/>
        <v>1957</v>
      </c>
      <c r="Q32" t="str">
        <f t="shared" si="1"/>
        <v>Summer1957</v>
      </c>
      <c r="R32">
        <v>31</v>
      </c>
    </row>
    <row r="33" spans="1:18">
      <c r="A33">
        <v>2.9</v>
      </c>
      <c r="B33">
        <v>3</v>
      </c>
      <c r="C33">
        <v>2.9</v>
      </c>
      <c r="D33">
        <f t="shared" si="2"/>
        <v>3</v>
      </c>
      <c r="E33" s="2">
        <v>70</v>
      </c>
      <c r="F33">
        <v>2</v>
      </c>
      <c r="G33" s="2">
        <v>70</v>
      </c>
      <c r="H33">
        <v>2</v>
      </c>
      <c r="I33" s="2">
        <v>70</v>
      </c>
      <c r="J33">
        <v>3</v>
      </c>
      <c r="K33" s="2">
        <v>70</v>
      </c>
      <c r="L33">
        <v>3</v>
      </c>
      <c r="N33">
        <v>2020</v>
      </c>
      <c r="O33" s="1" t="s">
        <v>22</v>
      </c>
      <c r="P33">
        <f t="shared" si="0"/>
        <v>1957</v>
      </c>
      <c r="Q33" t="str">
        <f t="shared" si="1"/>
        <v>Fall1957</v>
      </c>
      <c r="R33">
        <v>32</v>
      </c>
    </row>
    <row r="34" spans="1:18">
      <c r="A34">
        <v>2.8</v>
      </c>
      <c r="B34">
        <v>3</v>
      </c>
      <c r="C34">
        <v>2.8</v>
      </c>
      <c r="D34">
        <f t="shared" si="2"/>
        <v>3</v>
      </c>
      <c r="E34" s="2">
        <v>69</v>
      </c>
      <c r="F34">
        <v>1</v>
      </c>
      <c r="G34" s="2">
        <v>69</v>
      </c>
      <c r="H34">
        <v>1</v>
      </c>
      <c r="I34" s="2">
        <v>69</v>
      </c>
      <c r="J34">
        <v>2</v>
      </c>
      <c r="K34" s="2">
        <v>69</v>
      </c>
      <c r="L34">
        <v>2</v>
      </c>
      <c r="N34">
        <v>2019</v>
      </c>
      <c r="O34" t="s">
        <v>23</v>
      </c>
      <c r="P34">
        <f t="shared" si="0"/>
        <v>1958</v>
      </c>
      <c r="Q34" t="str">
        <f t="shared" si="1"/>
        <v>Winter1958</v>
      </c>
      <c r="R34">
        <v>33</v>
      </c>
    </row>
    <row r="35" spans="1:18">
      <c r="A35">
        <v>2.7</v>
      </c>
      <c r="B35">
        <v>2.7</v>
      </c>
      <c r="C35">
        <v>2.7</v>
      </c>
      <c r="D35">
        <f t="shared" si="2"/>
        <v>2.7</v>
      </c>
      <c r="E35" s="2">
        <v>68</v>
      </c>
      <c r="F35">
        <v>1</v>
      </c>
      <c r="G35" s="2">
        <v>68</v>
      </c>
      <c r="H35">
        <v>1</v>
      </c>
      <c r="I35" s="2">
        <v>68</v>
      </c>
      <c r="J35">
        <v>2</v>
      </c>
      <c r="K35" s="2">
        <v>68</v>
      </c>
      <c r="L35">
        <v>2</v>
      </c>
      <c r="N35">
        <v>2018</v>
      </c>
      <c r="O35" t="s">
        <v>24</v>
      </c>
      <c r="P35">
        <f t="shared" si="0"/>
        <v>1958</v>
      </c>
      <c r="Q35" t="str">
        <f t="shared" si="1"/>
        <v>Spring1958</v>
      </c>
      <c r="R35">
        <v>34</v>
      </c>
    </row>
    <row r="36" spans="1:18">
      <c r="A36">
        <v>2.6</v>
      </c>
      <c r="B36">
        <v>2.7</v>
      </c>
      <c r="C36">
        <v>2.6</v>
      </c>
      <c r="D36">
        <f t="shared" si="2"/>
        <v>2.7</v>
      </c>
      <c r="E36" s="2">
        <v>67</v>
      </c>
      <c r="F36">
        <v>1</v>
      </c>
      <c r="G36" s="2">
        <v>67</v>
      </c>
      <c r="H36">
        <v>1</v>
      </c>
      <c r="I36" s="2">
        <v>67</v>
      </c>
      <c r="J36">
        <v>2</v>
      </c>
      <c r="K36" s="2">
        <v>67</v>
      </c>
      <c r="L36">
        <v>2</v>
      </c>
      <c r="N36">
        <v>2017</v>
      </c>
      <c r="O36" t="s">
        <v>25</v>
      </c>
      <c r="P36">
        <f t="shared" si="0"/>
        <v>1958</v>
      </c>
      <c r="Q36" t="str">
        <f t="shared" si="1"/>
        <v>Summer1958</v>
      </c>
      <c r="R36">
        <v>35</v>
      </c>
    </row>
    <row r="37" spans="1:18">
      <c r="A37">
        <v>2.5</v>
      </c>
      <c r="B37">
        <v>2.5</v>
      </c>
      <c r="C37">
        <v>2.5</v>
      </c>
      <c r="D37">
        <f t="shared" si="2"/>
        <v>2.5</v>
      </c>
      <c r="E37" s="2">
        <v>66</v>
      </c>
      <c r="F37">
        <v>1</v>
      </c>
      <c r="G37" s="2">
        <v>66</v>
      </c>
      <c r="H37">
        <v>1</v>
      </c>
      <c r="I37" s="2">
        <v>66</v>
      </c>
      <c r="J37">
        <v>2</v>
      </c>
      <c r="K37" s="2">
        <v>66</v>
      </c>
      <c r="L37">
        <v>2</v>
      </c>
      <c r="N37">
        <v>2016</v>
      </c>
      <c r="O37" s="1" t="s">
        <v>22</v>
      </c>
      <c r="P37">
        <f t="shared" si="0"/>
        <v>1958</v>
      </c>
      <c r="Q37" t="str">
        <f t="shared" si="1"/>
        <v>Fall1958</v>
      </c>
      <c r="R37">
        <v>36</v>
      </c>
    </row>
    <row r="38" spans="1:18">
      <c r="A38">
        <v>2.4</v>
      </c>
      <c r="B38">
        <v>2.5</v>
      </c>
      <c r="C38">
        <v>2.4</v>
      </c>
      <c r="D38">
        <f t="shared" si="2"/>
        <v>2.5</v>
      </c>
      <c r="E38" s="2">
        <v>65</v>
      </c>
      <c r="F38">
        <v>1</v>
      </c>
      <c r="G38" s="2">
        <v>65</v>
      </c>
      <c r="H38">
        <v>1</v>
      </c>
      <c r="I38" s="2">
        <v>65</v>
      </c>
      <c r="J38">
        <v>2</v>
      </c>
      <c r="K38" s="2">
        <v>65</v>
      </c>
      <c r="L38">
        <v>2</v>
      </c>
      <c r="N38">
        <v>2015</v>
      </c>
      <c r="O38" t="s">
        <v>23</v>
      </c>
      <c r="P38">
        <f t="shared" si="0"/>
        <v>1959</v>
      </c>
      <c r="Q38" t="str">
        <f t="shared" si="1"/>
        <v>Winter1959</v>
      </c>
      <c r="R38">
        <v>37</v>
      </c>
    </row>
    <row r="39" spans="1:18">
      <c r="A39">
        <v>2.2999999999999998</v>
      </c>
      <c r="B39">
        <v>2.2999999999999998</v>
      </c>
      <c r="C39">
        <v>2.2999999999999998</v>
      </c>
      <c r="D39">
        <f t="shared" si="2"/>
        <v>2.2999999999999998</v>
      </c>
      <c r="E39" s="2">
        <v>64</v>
      </c>
      <c r="F39">
        <v>1</v>
      </c>
      <c r="G39" s="2">
        <v>64</v>
      </c>
      <c r="H39">
        <v>1</v>
      </c>
      <c r="I39" s="2">
        <v>64</v>
      </c>
      <c r="J39">
        <v>2</v>
      </c>
      <c r="K39" s="2">
        <v>64</v>
      </c>
      <c r="L39">
        <v>2</v>
      </c>
      <c r="N39">
        <v>2014</v>
      </c>
      <c r="O39" t="s">
        <v>24</v>
      </c>
      <c r="P39">
        <f t="shared" si="0"/>
        <v>1959</v>
      </c>
      <c r="Q39" t="str">
        <f t="shared" si="1"/>
        <v>Spring1959</v>
      </c>
      <c r="R39">
        <v>38</v>
      </c>
    </row>
    <row r="40" spans="1:18">
      <c r="A40">
        <v>2.2000000000000002</v>
      </c>
      <c r="B40">
        <v>2.2999999999999998</v>
      </c>
      <c r="C40">
        <v>2.2000000000000002</v>
      </c>
      <c r="D40">
        <f t="shared" si="2"/>
        <v>2.2999999999999998</v>
      </c>
      <c r="E40" s="2">
        <v>63</v>
      </c>
      <c r="F40">
        <v>1</v>
      </c>
      <c r="G40" s="2">
        <v>63</v>
      </c>
      <c r="H40">
        <v>1</v>
      </c>
      <c r="I40" s="2">
        <v>63</v>
      </c>
      <c r="J40">
        <v>2</v>
      </c>
      <c r="K40" s="2">
        <v>63</v>
      </c>
      <c r="L40">
        <v>2</v>
      </c>
      <c r="N40">
        <v>2013</v>
      </c>
      <c r="O40" t="s">
        <v>25</v>
      </c>
      <c r="P40">
        <f t="shared" si="0"/>
        <v>1959</v>
      </c>
      <c r="Q40" t="str">
        <f t="shared" si="1"/>
        <v>Summer1959</v>
      </c>
      <c r="R40">
        <v>39</v>
      </c>
    </row>
    <row r="41" spans="1:18">
      <c r="A41">
        <v>2.1</v>
      </c>
      <c r="B41">
        <v>2.2999999999999998</v>
      </c>
      <c r="C41">
        <v>2.1</v>
      </c>
      <c r="D41">
        <f t="shared" si="2"/>
        <v>2.2999999999999998</v>
      </c>
      <c r="E41" s="2">
        <v>62</v>
      </c>
      <c r="F41">
        <v>1</v>
      </c>
      <c r="G41" s="2">
        <v>62</v>
      </c>
      <c r="H41">
        <v>1</v>
      </c>
      <c r="I41" s="2">
        <v>62</v>
      </c>
      <c r="J41">
        <v>2</v>
      </c>
      <c r="K41" s="2">
        <v>62</v>
      </c>
      <c r="L41">
        <v>2</v>
      </c>
      <c r="N41">
        <v>2012</v>
      </c>
      <c r="O41" s="1" t="s">
        <v>22</v>
      </c>
      <c r="P41">
        <f t="shared" si="0"/>
        <v>1959</v>
      </c>
      <c r="Q41" t="str">
        <f t="shared" si="1"/>
        <v>Fall1959</v>
      </c>
      <c r="R41">
        <v>40</v>
      </c>
    </row>
    <row r="42" spans="1:18">
      <c r="A42">
        <v>2</v>
      </c>
      <c r="B42">
        <v>2</v>
      </c>
      <c r="C42">
        <v>2</v>
      </c>
      <c r="D42">
        <f t="shared" si="2"/>
        <v>2</v>
      </c>
      <c r="E42" s="2">
        <v>61</v>
      </c>
      <c r="F42">
        <v>1</v>
      </c>
      <c r="G42" s="2">
        <v>61</v>
      </c>
      <c r="H42">
        <v>1</v>
      </c>
      <c r="I42" s="2">
        <v>61</v>
      </c>
      <c r="J42">
        <v>2</v>
      </c>
      <c r="K42" s="2">
        <v>61</v>
      </c>
      <c r="L42">
        <v>2</v>
      </c>
      <c r="N42">
        <v>2011</v>
      </c>
      <c r="O42" t="s">
        <v>23</v>
      </c>
      <c r="P42">
        <f t="shared" si="0"/>
        <v>1960</v>
      </c>
      <c r="Q42" t="str">
        <f t="shared" si="1"/>
        <v>Winter1960</v>
      </c>
      <c r="R42">
        <v>41</v>
      </c>
    </row>
    <row r="43" spans="1:18">
      <c r="A43">
        <v>1.9</v>
      </c>
      <c r="B43">
        <v>2</v>
      </c>
      <c r="C43">
        <v>1.9</v>
      </c>
      <c r="D43">
        <f t="shared" si="2"/>
        <v>2</v>
      </c>
      <c r="E43" s="2">
        <v>60</v>
      </c>
      <c r="F43">
        <v>1</v>
      </c>
      <c r="G43" s="2">
        <v>60</v>
      </c>
      <c r="H43">
        <v>1</v>
      </c>
      <c r="I43" s="2">
        <v>60</v>
      </c>
      <c r="J43">
        <v>2</v>
      </c>
      <c r="K43" s="2">
        <v>60</v>
      </c>
      <c r="L43">
        <v>2</v>
      </c>
      <c r="N43">
        <v>2010</v>
      </c>
      <c r="O43" t="s">
        <v>24</v>
      </c>
      <c r="P43">
        <f t="shared" si="0"/>
        <v>1960</v>
      </c>
      <c r="Q43" t="str">
        <f t="shared" si="1"/>
        <v>Spring1960</v>
      </c>
      <c r="R43">
        <v>42</v>
      </c>
    </row>
    <row r="44" spans="1:18">
      <c r="A44">
        <v>1.8</v>
      </c>
      <c r="B44">
        <v>2</v>
      </c>
      <c r="C44">
        <v>1.8</v>
      </c>
      <c r="D44">
        <f t="shared" si="2"/>
        <v>2</v>
      </c>
      <c r="E44" s="2">
        <v>59</v>
      </c>
      <c r="F44">
        <v>0</v>
      </c>
      <c r="G44" s="2">
        <v>59</v>
      </c>
      <c r="H44">
        <v>0</v>
      </c>
      <c r="I44" s="2">
        <v>59</v>
      </c>
      <c r="J44">
        <v>1</v>
      </c>
      <c r="K44" s="2">
        <v>59</v>
      </c>
      <c r="L44">
        <v>1</v>
      </c>
      <c r="N44">
        <v>2009</v>
      </c>
      <c r="O44" t="s">
        <v>25</v>
      </c>
      <c r="P44">
        <f t="shared" si="0"/>
        <v>1960</v>
      </c>
      <c r="Q44" t="str">
        <f t="shared" si="1"/>
        <v>Summer1960</v>
      </c>
      <c r="R44">
        <v>43</v>
      </c>
    </row>
    <row r="45" spans="1:18">
      <c r="A45">
        <v>1.7</v>
      </c>
      <c r="B45">
        <v>1.7</v>
      </c>
      <c r="C45">
        <v>1.7</v>
      </c>
      <c r="D45">
        <f t="shared" si="2"/>
        <v>1.7</v>
      </c>
      <c r="E45" s="2">
        <v>58</v>
      </c>
      <c r="F45">
        <v>0</v>
      </c>
      <c r="G45" s="2">
        <v>58</v>
      </c>
      <c r="H45">
        <v>0</v>
      </c>
      <c r="I45" s="2">
        <v>58</v>
      </c>
      <c r="J45">
        <v>1</v>
      </c>
      <c r="K45" s="2">
        <v>58</v>
      </c>
      <c r="L45">
        <v>1</v>
      </c>
      <c r="N45">
        <v>2008</v>
      </c>
      <c r="O45" s="1" t="s">
        <v>22</v>
      </c>
      <c r="P45">
        <f t="shared" si="0"/>
        <v>1960</v>
      </c>
      <c r="Q45" t="str">
        <f t="shared" ref="Q45:Q108" si="3">O45&amp;P45</f>
        <v>Fall1960</v>
      </c>
      <c r="R45">
        <v>44</v>
      </c>
    </row>
    <row r="46" spans="1:18">
      <c r="A46">
        <v>1.6</v>
      </c>
      <c r="B46">
        <v>1.7</v>
      </c>
      <c r="C46">
        <v>1.6</v>
      </c>
      <c r="D46">
        <f t="shared" si="2"/>
        <v>1.7</v>
      </c>
      <c r="E46" s="2">
        <v>57</v>
      </c>
      <c r="F46">
        <v>0</v>
      </c>
      <c r="G46" s="2">
        <v>57</v>
      </c>
      <c r="H46">
        <v>0</v>
      </c>
      <c r="I46" s="2">
        <v>57</v>
      </c>
      <c r="J46">
        <v>1</v>
      </c>
      <c r="K46" s="2">
        <v>57</v>
      </c>
      <c r="L46">
        <v>1</v>
      </c>
      <c r="N46">
        <v>2007</v>
      </c>
      <c r="O46" t="s">
        <v>23</v>
      </c>
      <c r="P46">
        <f t="shared" si="0"/>
        <v>1961</v>
      </c>
      <c r="Q46" t="str">
        <f t="shared" si="3"/>
        <v>Winter1961</v>
      </c>
      <c r="R46">
        <v>45</v>
      </c>
    </row>
    <row r="47" spans="1:18">
      <c r="A47">
        <v>1.5</v>
      </c>
      <c r="B47">
        <v>1.5</v>
      </c>
      <c r="C47">
        <v>1.5</v>
      </c>
      <c r="D47">
        <f t="shared" si="2"/>
        <v>1.5</v>
      </c>
      <c r="E47" s="2">
        <v>56</v>
      </c>
      <c r="F47">
        <v>0</v>
      </c>
      <c r="G47" s="2">
        <v>56</v>
      </c>
      <c r="H47">
        <v>0</v>
      </c>
      <c r="I47" s="2">
        <v>56</v>
      </c>
      <c r="J47">
        <v>1</v>
      </c>
      <c r="K47" s="2">
        <v>56</v>
      </c>
      <c r="L47">
        <v>1</v>
      </c>
      <c r="N47">
        <v>2006</v>
      </c>
      <c r="O47" t="s">
        <v>24</v>
      </c>
      <c r="P47">
        <f t="shared" si="0"/>
        <v>1961</v>
      </c>
      <c r="Q47" t="str">
        <f t="shared" si="3"/>
        <v>Spring1961</v>
      </c>
      <c r="R47">
        <v>46</v>
      </c>
    </row>
    <row r="48" spans="1:18">
      <c r="A48">
        <v>1.4</v>
      </c>
      <c r="B48">
        <v>1.5</v>
      </c>
      <c r="C48">
        <v>1.4</v>
      </c>
      <c r="D48">
        <f t="shared" si="2"/>
        <v>1.5</v>
      </c>
      <c r="E48" s="2">
        <v>55</v>
      </c>
      <c r="F48">
        <v>0</v>
      </c>
      <c r="G48" s="2">
        <v>55</v>
      </c>
      <c r="H48">
        <v>0</v>
      </c>
      <c r="I48" s="2">
        <v>55</v>
      </c>
      <c r="J48">
        <v>1</v>
      </c>
      <c r="K48" s="2">
        <v>55</v>
      </c>
      <c r="L48">
        <v>1</v>
      </c>
      <c r="N48">
        <v>2005</v>
      </c>
      <c r="O48" t="s">
        <v>25</v>
      </c>
      <c r="P48">
        <f t="shared" si="0"/>
        <v>1961</v>
      </c>
      <c r="Q48" t="str">
        <f t="shared" si="3"/>
        <v>Summer1961</v>
      </c>
      <c r="R48">
        <v>47</v>
      </c>
    </row>
    <row r="49" spans="1:18">
      <c r="A49">
        <v>1.3</v>
      </c>
      <c r="B49">
        <v>1.3</v>
      </c>
      <c r="C49">
        <v>1.3</v>
      </c>
      <c r="D49">
        <f t="shared" si="2"/>
        <v>1.3</v>
      </c>
      <c r="E49" s="2">
        <v>54</v>
      </c>
      <c r="F49">
        <v>0</v>
      </c>
      <c r="G49" s="2">
        <v>54</v>
      </c>
      <c r="H49">
        <v>0</v>
      </c>
      <c r="I49" s="2">
        <v>54</v>
      </c>
      <c r="J49">
        <v>1</v>
      </c>
      <c r="K49" s="2">
        <v>54</v>
      </c>
      <c r="L49">
        <v>1</v>
      </c>
      <c r="N49">
        <v>2004</v>
      </c>
      <c r="O49" s="1" t="s">
        <v>22</v>
      </c>
      <c r="P49">
        <f t="shared" si="0"/>
        <v>1961</v>
      </c>
      <c r="Q49" t="str">
        <f t="shared" si="3"/>
        <v>Fall1961</v>
      </c>
      <c r="R49">
        <v>48</v>
      </c>
    </row>
    <row r="50" spans="1:18">
      <c r="A50">
        <v>1.2</v>
      </c>
      <c r="B50">
        <v>1.3</v>
      </c>
      <c r="C50">
        <v>1.2</v>
      </c>
      <c r="D50">
        <f t="shared" si="2"/>
        <v>1.3</v>
      </c>
      <c r="E50" s="2">
        <v>53</v>
      </c>
      <c r="F50">
        <v>0</v>
      </c>
      <c r="G50" s="2">
        <v>53</v>
      </c>
      <c r="H50">
        <v>0</v>
      </c>
      <c r="I50" s="2">
        <v>53</v>
      </c>
      <c r="J50">
        <v>1</v>
      </c>
      <c r="K50" s="2">
        <v>53</v>
      </c>
      <c r="L50">
        <v>1</v>
      </c>
      <c r="N50">
        <v>2003</v>
      </c>
      <c r="O50" t="s">
        <v>23</v>
      </c>
      <c r="P50">
        <f t="shared" si="0"/>
        <v>1962</v>
      </c>
      <c r="Q50" t="str">
        <f t="shared" si="3"/>
        <v>Winter1962</v>
      </c>
      <c r="R50">
        <v>49</v>
      </c>
    </row>
    <row r="51" spans="1:18">
      <c r="A51">
        <v>1.1000000000000001</v>
      </c>
      <c r="B51">
        <v>1.3</v>
      </c>
      <c r="C51">
        <v>1.1000000000000001</v>
      </c>
      <c r="D51">
        <f t="shared" si="2"/>
        <v>1.3</v>
      </c>
      <c r="E51" s="2">
        <v>52</v>
      </c>
      <c r="F51">
        <v>0</v>
      </c>
      <c r="G51" s="2">
        <v>52</v>
      </c>
      <c r="H51">
        <v>0</v>
      </c>
      <c r="I51" s="2">
        <v>52</v>
      </c>
      <c r="J51">
        <v>1</v>
      </c>
      <c r="K51" s="2">
        <v>52</v>
      </c>
      <c r="L51">
        <v>1</v>
      </c>
      <c r="N51">
        <v>2002</v>
      </c>
      <c r="O51" t="s">
        <v>24</v>
      </c>
      <c r="P51">
        <f t="shared" si="0"/>
        <v>1962</v>
      </c>
      <c r="Q51" t="str">
        <f t="shared" si="3"/>
        <v>Spring1962</v>
      </c>
      <c r="R51">
        <v>50</v>
      </c>
    </row>
    <row r="52" spans="1:18">
      <c r="A52">
        <v>1</v>
      </c>
      <c r="B52">
        <v>1</v>
      </c>
      <c r="C52">
        <v>1</v>
      </c>
      <c r="D52">
        <f t="shared" si="2"/>
        <v>1</v>
      </c>
      <c r="E52" s="2">
        <v>51</v>
      </c>
      <c r="F52">
        <v>0</v>
      </c>
      <c r="G52" s="2">
        <v>51</v>
      </c>
      <c r="H52">
        <v>0</v>
      </c>
      <c r="I52" s="2">
        <v>51</v>
      </c>
      <c r="J52">
        <v>1</v>
      </c>
      <c r="K52" s="2">
        <v>51</v>
      </c>
      <c r="L52">
        <v>1</v>
      </c>
      <c r="N52">
        <v>2001</v>
      </c>
      <c r="O52" t="s">
        <v>25</v>
      </c>
      <c r="P52">
        <f t="shared" si="0"/>
        <v>1962</v>
      </c>
      <c r="Q52" t="str">
        <f t="shared" si="3"/>
        <v>Summer1962</v>
      </c>
      <c r="R52">
        <v>51</v>
      </c>
    </row>
    <row r="53" spans="1:18">
      <c r="A53">
        <v>0.9</v>
      </c>
      <c r="B53">
        <v>1</v>
      </c>
      <c r="C53">
        <v>0.9</v>
      </c>
      <c r="D53">
        <f t="shared" si="2"/>
        <v>1</v>
      </c>
      <c r="E53" s="2">
        <v>50</v>
      </c>
      <c r="F53">
        <v>0</v>
      </c>
      <c r="G53" s="2">
        <v>50</v>
      </c>
      <c r="H53">
        <v>0</v>
      </c>
      <c r="I53" s="2">
        <v>50</v>
      </c>
      <c r="J53">
        <v>0</v>
      </c>
      <c r="K53" s="2">
        <v>50</v>
      </c>
      <c r="L53">
        <v>0</v>
      </c>
      <c r="N53">
        <v>2000</v>
      </c>
      <c r="O53" s="1" t="s">
        <v>22</v>
      </c>
      <c r="P53">
        <f t="shared" si="0"/>
        <v>1962</v>
      </c>
      <c r="Q53" t="str">
        <f t="shared" si="3"/>
        <v>Fall1962</v>
      </c>
      <c r="R53">
        <v>52</v>
      </c>
    </row>
    <row r="54" spans="1:18">
      <c r="A54">
        <v>0.8</v>
      </c>
      <c r="B54">
        <v>1</v>
      </c>
      <c r="C54">
        <v>0.8</v>
      </c>
      <c r="D54">
        <f t="shared" si="2"/>
        <v>1</v>
      </c>
      <c r="E54" s="2">
        <v>49</v>
      </c>
      <c r="F54">
        <v>0</v>
      </c>
      <c r="G54" s="2">
        <v>49</v>
      </c>
      <c r="H54">
        <v>0</v>
      </c>
      <c r="I54" s="2">
        <v>49</v>
      </c>
      <c r="J54">
        <v>0</v>
      </c>
      <c r="K54" s="2">
        <v>49</v>
      </c>
      <c r="L54">
        <v>0</v>
      </c>
      <c r="N54">
        <v>1999</v>
      </c>
      <c r="O54" t="s">
        <v>23</v>
      </c>
      <c r="P54">
        <f t="shared" si="0"/>
        <v>1963</v>
      </c>
      <c r="Q54" t="str">
        <f t="shared" si="3"/>
        <v>Winter1963</v>
      </c>
      <c r="R54">
        <v>53</v>
      </c>
    </row>
    <row r="55" spans="1:18">
      <c r="A55">
        <v>0.7</v>
      </c>
      <c r="B55">
        <v>0.7</v>
      </c>
      <c r="C55">
        <v>0.7</v>
      </c>
      <c r="D55">
        <f t="shared" si="2"/>
        <v>0.7</v>
      </c>
      <c r="E55" s="2">
        <v>48</v>
      </c>
      <c r="F55">
        <v>0</v>
      </c>
      <c r="G55" s="2">
        <v>48</v>
      </c>
      <c r="H55">
        <v>0</v>
      </c>
      <c r="I55" s="2">
        <v>48</v>
      </c>
      <c r="J55">
        <v>0</v>
      </c>
      <c r="K55" s="2">
        <v>48</v>
      </c>
      <c r="L55">
        <v>0</v>
      </c>
      <c r="N55">
        <v>1998</v>
      </c>
      <c r="O55" t="s">
        <v>24</v>
      </c>
      <c r="P55">
        <f t="shared" si="0"/>
        <v>1963</v>
      </c>
      <c r="Q55" t="str">
        <f t="shared" si="3"/>
        <v>Spring1963</v>
      </c>
      <c r="R55">
        <v>54</v>
      </c>
    </row>
    <row r="56" spans="1:18">
      <c r="A56">
        <v>0.6</v>
      </c>
      <c r="B56">
        <v>0.7</v>
      </c>
      <c r="C56">
        <v>0.6</v>
      </c>
      <c r="D56">
        <f t="shared" si="2"/>
        <v>0.7</v>
      </c>
      <c r="E56" s="2">
        <v>47</v>
      </c>
      <c r="F56">
        <v>0</v>
      </c>
      <c r="G56" s="2">
        <v>47</v>
      </c>
      <c r="H56">
        <v>0</v>
      </c>
      <c r="I56" s="2">
        <v>47</v>
      </c>
      <c r="J56">
        <v>0</v>
      </c>
      <c r="K56" s="2">
        <v>47</v>
      </c>
      <c r="L56">
        <v>0</v>
      </c>
      <c r="N56">
        <v>1997</v>
      </c>
      <c r="O56" t="s">
        <v>25</v>
      </c>
      <c r="P56">
        <f t="shared" si="0"/>
        <v>1963</v>
      </c>
      <c r="Q56" t="str">
        <f t="shared" si="3"/>
        <v>Summer1963</v>
      </c>
      <c r="R56">
        <v>55</v>
      </c>
    </row>
    <row r="57" spans="1:18">
      <c r="A57">
        <v>0.5</v>
      </c>
      <c r="B57">
        <v>0.5</v>
      </c>
      <c r="C57">
        <v>0.5</v>
      </c>
      <c r="D57">
        <f t="shared" si="2"/>
        <v>0.5</v>
      </c>
      <c r="E57" s="2">
        <v>46</v>
      </c>
      <c r="F57">
        <v>0</v>
      </c>
      <c r="G57" s="2">
        <v>46</v>
      </c>
      <c r="H57">
        <v>0</v>
      </c>
      <c r="I57" s="2">
        <v>46</v>
      </c>
      <c r="J57">
        <v>0</v>
      </c>
      <c r="K57" s="2">
        <v>46</v>
      </c>
      <c r="L57">
        <v>0</v>
      </c>
      <c r="N57">
        <v>1996</v>
      </c>
      <c r="O57" s="1" t="s">
        <v>22</v>
      </c>
      <c r="P57">
        <f t="shared" si="0"/>
        <v>1963</v>
      </c>
      <c r="Q57" t="str">
        <f t="shared" si="3"/>
        <v>Fall1963</v>
      </c>
      <c r="R57">
        <v>56</v>
      </c>
    </row>
    <row r="58" spans="1:18">
      <c r="A58">
        <v>0.4</v>
      </c>
      <c r="B58">
        <v>0.5</v>
      </c>
      <c r="C58">
        <v>0.4</v>
      </c>
      <c r="D58">
        <f t="shared" si="2"/>
        <v>0.5</v>
      </c>
      <c r="E58" s="2">
        <v>45</v>
      </c>
      <c r="F58">
        <v>0</v>
      </c>
      <c r="G58" s="2">
        <v>45</v>
      </c>
      <c r="H58">
        <v>0</v>
      </c>
      <c r="I58" s="2">
        <v>45</v>
      </c>
      <c r="J58">
        <v>0</v>
      </c>
      <c r="K58" s="2">
        <v>45</v>
      </c>
      <c r="L58">
        <v>0</v>
      </c>
      <c r="N58">
        <v>1995</v>
      </c>
      <c r="O58" t="s">
        <v>23</v>
      </c>
      <c r="P58">
        <f t="shared" si="0"/>
        <v>1964</v>
      </c>
      <c r="Q58" t="str">
        <f t="shared" si="3"/>
        <v>Winter1964</v>
      </c>
      <c r="R58">
        <v>57</v>
      </c>
    </row>
    <row r="59" spans="1:18">
      <c r="A59">
        <v>0.3</v>
      </c>
      <c r="B59">
        <v>0</v>
      </c>
      <c r="C59">
        <v>0.3</v>
      </c>
      <c r="D59">
        <f t="shared" si="2"/>
        <v>0</v>
      </c>
      <c r="E59" s="2">
        <v>44</v>
      </c>
      <c r="F59">
        <v>0</v>
      </c>
      <c r="G59" s="2">
        <v>44</v>
      </c>
      <c r="H59">
        <v>0</v>
      </c>
      <c r="I59" s="2">
        <v>44</v>
      </c>
      <c r="J59">
        <v>0</v>
      </c>
      <c r="K59" s="2">
        <v>44</v>
      </c>
      <c r="L59">
        <v>0</v>
      </c>
      <c r="N59">
        <v>1994</v>
      </c>
      <c r="O59" t="s">
        <v>24</v>
      </c>
      <c r="P59">
        <f t="shared" si="0"/>
        <v>1964</v>
      </c>
      <c r="Q59" t="str">
        <f t="shared" si="3"/>
        <v>Spring1964</v>
      </c>
      <c r="R59">
        <v>58</v>
      </c>
    </row>
    <row r="60" spans="1:18">
      <c r="A60">
        <v>0.2</v>
      </c>
      <c r="B60">
        <v>0</v>
      </c>
      <c r="C60">
        <v>0.2</v>
      </c>
      <c r="D60">
        <f t="shared" si="2"/>
        <v>0</v>
      </c>
      <c r="E60" s="2">
        <v>43</v>
      </c>
      <c r="F60">
        <v>0</v>
      </c>
      <c r="G60" s="2">
        <v>43</v>
      </c>
      <c r="H60">
        <v>0</v>
      </c>
      <c r="I60" s="2">
        <v>43</v>
      </c>
      <c r="J60">
        <v>0</v>
      </c>
      <c r="K60" s="2">
        <v>43</v>
      </c>
      <c r="L60">
        <v>0</v>
      </c>
      <c r="N60">
        <v>1993</v>
      </c>
      <c r="O60" t="s">
        <v>25</v>
      </c>
      <c r="P60">
        <f t="shared" si="0"/>
        <v>1964</v>
      </c>
      <c r="Q60" t="str">
        <f t="shared" si="3"/>
        <v>Summer1964</v>
      </c>
      <c r="R60">
        <v>59</v>
      </c>
    </row>
    <row r="61" spans="1:18">
      <c r="A61">
        <v>0.1</v>
      </c>
      <c r="B61">
        <v>0</v>
      </c>
      <c r="C61">
        <v>0.1</v>
      </c>
      <c r="D61">
        <f t="shared" si="2"/>
        <v>0</v>
      </c>
      <c r="E61" s="2">
        <v>42</v>
      </c>
      <c r="F61">
        <v>0</v>
      </c>
      <c r="G61" s="2">
        <v>42</v>
      </c>
      <c r="H61">
        <v>0</v>
      </c>
      <c r="I61" s="2">
        <v>42</v>
      </c>
      <c r="J61">
        <v>0</v>
      </c>
      <c r="K61" s="2">
        <v>42</v>
      </c>
      <c r="L61">
        <v>0</v>
      </c>
      <c r="N61">
        <v>1992</v>
      </c>
      <c r="O61" s="1" t="s">
        <v>22</v>
      </c>
      <c r="P61">
        <f t="shared" si="0"/>
        <v>1964</v>
      </c>
      <c r="Q61" t="str">
        <f t="shared" si="3"/>
        <v>Fall1964</v>
      </c>
      <c r="R61">
        <v>60</v>
      </c>
    </row>
    <row r="62" spans="1:18">
      <c r="A62">
        <v>0</v>
      </c>
      <c r="B62">
        <v>0</v>
      </c>
      <c r="C62">
        <v>0</v>
      </c>
      <c r="D62">
        <f t="shared" si="2"/>
        <v>0</v>
      </c>
      <c r="E62" s="2">
        <v>41</v>
      </c>
      <c r="F62">
        <v>0</v>
      </c>
      <c r="G62" s="2">
        <v>41</v>
      </c>
      <c r="H62">
        <v>0</v>
      </c>
      <c r="I62" s="2">
        <v>41</v>
      </c>
      <c r="J62">
        <v>0</v>
      </c>
      <c r="K62" s="2">
        <v>41</v>
      </c>
      <c r="L62">
        <v>0</v>
      </c>
      <c r="N62">
        <v>1991</v>
      </c>
      <c r="O62" t="s">
        <v>23</v>
      </c>
      <c r="P62">
        <f t="shared" si="0"/>
        <v>1965</v>
      </c>
      <c r="Q62" t="str">
        <f t="shared" si="3"/>
        <v>Winter1965</v>
      </c>
      <c r="R62">
        <v>61</v>
      </c>
    </row>
    <row r="63" spans="1:18">
      <c r="E63" s="2">
        <v>40</v>
      </c>
      <c r="F63">
        <v>0</v>
      </c>
      <c r="G63" s="2">
        <v>40</v>
      </c>
      <c r="H63">
        <v>0</v>
      </c>
      <c r="I63" s="2">
        <v>40</v>
      </c>
      <c r="J63">
        <v>0</v>
      </c>
      <c r="K63" s="2">
        <v>40</v>
      </c>
      <c r="L63">
        <v>0</v>
      </c>
      <c r="N63">
        <v>1990</v>
      </c>
      <c r="O63" t="s">
        <v>24</v>
      </c>
      <c r="P63">
        <f t="shared" si="0"/>
        <v>1965</v>
      </c>
      <c r="Q63" t="str">
        <f t="shared" si="3"/>
        <v>Spring1965</v>
      </c>
      <c r="R63">
        <v>62</v>
      </c>
    </row>
    <row r="64" spans="1:18">
      <c r="E64" s="2">
        <v>39</v>
      </c>
      <c r="F64">
        <v>0</v>
      </c>
      <c r="G64" s="2">
        <v>39</v>
      </c>
      <c r="H64">
        <v>0</v>
      </c>
      <c r="I64" s="2">
        <v>39</v>
      </c>
      <c r="J64">
        <v>0</v>
      </c>
      <c r="K64" s="2">
        <v>39</v>
      </c>
      <c r="L64">
        <v>0</v>
      </c>
      <c r="N64">
        <v>1989</v>
      </c>
      <c r="O64" t="s">
        <v>25</v>
      </c>
      <c r="P64">
        <f t="shared" si="0"/>
        <v>1965</v>
      </c>
      <c r="Q64" t="str">
        <f t="shared" si="3"/>
        <v>Summer1965</v>
      </c>
      <c r="R64">
        <v>63</v>
      </c>
    </row>
    <row r="65" spans="5:18">
      <c r="E65" s="2">
        <v>38</v>
      </c>
      <c r="F65">
        <v>0</v>
      </c>
      <c r="G65" s="2">
        <v>38</v>
      </c>
      <c r="H65">
        <v>0</v>
      </c>
      <c r="I65" s="2">
        <v>38</v>
      </c>
      <c r="J65">
        <v>0</v>
      </c>
      <c r="K65" s="2">
        <v>38</v>
      </c>
      <c r="L65">
        <v>0</v>
      </c>
      <c r="N65">
        <v>1988</v>
      </c>
      <c r="O65" s="1" t="s">
        <v>22</v>
      </c>
      <c r="P65">
        <f t="shared" si="0"/>
        <v>1965</v>
      </c>
      <c r="Q65" t="str">
        <f t="shared" si="3"/>
        <v>Fall1965</v>
      </c>
      <c r="R65">
        <v>64</v>
      </c>
    </row>
    <row r="66" spans="5:18">
      <c r="E66" s="2">
        <v>37</v>
      </c>
      <c r="F66">
        <v>0</v>
      </c>
      <c r="G66" s="2">
        <v>37</v>
      </c>
      <c r="H66">
        <v>0</v>
      </c>
      <c r="I66" s="2">
        <v>37</v>
      </c>
      <c r="J66">
        <v>0</v>
      </c>
      <c r="K66" s="2">
        <v>37</v>
      </c>
      <c r="L66">
        <v>0</v>
      </c>
      <c r="N66">
        <v>1987</v>
      </c>
      <c r="O66" t="s">
        <v>23</v>
      </c>
      <c r="P66">
        <f t="shared" si="0"/>
        <v>1966</v>
      </c>
      <c r="Q66" t="str">
        <f t="shared" si="3"/>
        <v>Winter1966</v>
      </c>
      <c r="R66">
        <v>65</v>
      </c>
    </row>
    <row r="67" spans="5:18">
      <c r="E67" s="2">
        <v>36</v>
      </c>
      <c r="F67">
        <v>0</v>
      </c>
      <c r="G67" s="2">
        <v>36</v>
      </c>
      <c r="H67">
        <v>0</v>
      </c>
      <c r="I67" s="2">
        <v>36</v>
      </c>
      <c r="J67">
        <v>0</v>
      </c>
      <c r="K67" s="2">
        <v>36</v>
      </c>
      <c r="L67">
        <v>0</v>
      </c>
      <c r="N67">
        <v>1986</v>
      </c>
      <c r="O67" t="s">
        <v>24</v>
      </c>
      <c r="P67">
        <f t="shared" ref="P67:P130" si="4">INT((ROW(P66)-1)/4)+1950</f>
        <v>1966</v>
      </c>
      <c r="Q67" t="str">
        <f t="shared" si="3"/>
        <v>Spring1966</v>
      </c>
      <c r="R67">
        <v>66</v>
      </c>
    </row>
    <row r="68" spans="5:18">
      <c r="E68" s="2">
        <v>35</v>
      </c>
      <c r="F68">
        <v>0</v>
      </c>
      <c r="G68" s="2">
        <v>35</v>
      </c>
      <c r="H68">
        <v>0</v>
      </c>
      <c r="I68" s="2">
        <v>35</v>
      </c>
      <c r="J68">
        <v>0</v>
      </c>
      <c r="K68" s="2">
        <v>35</v>
      </c>
      <c r="L68">
        <v>0</v>
      </c>
      <c r="N68">
        <v>1985</v>
      </c>
      <c r="O68" t="s">
        <v>25</v>
      </c>
      <c r="P68">
        <f t="shared" si="4"/>
        <v>1966</v>
      </c>
      <c r="Q68" t="str">
        <f t="shared" si="3"/>
        <v>Summer1966</v>
      </c>
      <c r="R68">
        <v>67</v>
      </c>
    </row>
    <row r="69" spans="5:18">
      <c r="E69" s="2">
        <v>34</v>
      </c>
      <c r="F69">
        <v>0</v>
      </c>
      <c r="G69" s="2">
        <v>34</v>
      </c>
      <c r="H69">
        <v>0</v>
      </c>
      <c r="I69" s="2">
        <v>34</v>
      </c>
      <c r="J69">
        <v>0</v>
      </c>
      <c r="K69" s="2">
        <v>34</v>
      </c>
      <c r="L69">
        <v>0</v>
      </c>
      <c r="N69">
        <v>1984</v>
      </c>
      <c r="O69" s="1" t="s">
        <v>22</v>
      </c>
      <c r="P69">
        <f t="shared" si="4"/>
        <v>1966</v>
      </c>
      <c r="Q69" t="str">
        <f t="shared" si="3"/>
        <v>Fall1966</v>
      </c>
      <c r="R69">
        <v>68</v>
      </c>
    </row>
    <row r="70" spans="5:18">
      <c r="E70" s="2">
        <v>33</v>
      </c>
      <c r="F70">
        <v>0</v>
      </c>
      <c r="G70" s="2">
        <v>33</v>
      </c>
      <c r="H70">
        <v>0</v>
      </c>
      <c r="I70" s="2">
        <v>33</v>
      </c>
      <c r="J70">
        <v>0</v>
      </c>
      <c r="K70" s="2">
        <v>33</v>
      </c>
      <c r="L70">
        <v>0</v>
      </c>
      <c r="N70">
        <v>1983</v>
      </c>
      <c r="O70" t="s">
        <v>23</v>
      </c>
      <c r="P70">
        <f t="shared" si="4"/>
        <v>1967</v>
      </c>
      <c r="Q70" t="str">
        <f t="shared" si="3"/>
        <v>Winter1967</v>
      </c>
      <c r="R70">
        <v>69</v>
      </c>
    </row>
    <row r="71" spans="5:18">
      <c r="E71" s="2">
        <v>32</v>
      </c>
      <c r="F71">
        <v>0</v>
      </c>
      <c r="G71" s="2">
        <v>32</v>
      </c>
      <c r="H71">
        <v>0</v>
      </c>
      <c r="I71" s="2">
        <v>32</v>
      </c>
      <c r="J71">
        <v>0</v>
      </c>
      <c r="K71" s="2">
        <v>32</v>
      </c>
      <c r="L71">
        <v>0</v>
      </c>
      <c r="N71">
        <v>1982</v>
      </c>
      <c r="O71" t="s">
        <v>24</v>
      </c>
      <c r="P71">
        <f t="shared" si="4"/>
        <v>1967</v>
      </c>
      <c r="Q71" t="str">
        <f t="shared" si="3"/>
        <v>Spring1967</v>
      </c>
      <c r="R71">
        <v>70</v>
      </c>
    </row>
    <row r="72" spans="5:18">
      <c r="E72" s="2">
        <v>31</v>
      </c>
      <c r="F72">
        <v>0</v>
      </c>
      <c r="G72" s="2">
        <v>31</v>
      </c>
      <c r="H72">
        <v>0</v>
      </c>
      <c r="I72" s="2">
        <v>31</v>
      </c>
      <c r="J72">
        <v>0</v>
      </c>
      <c r="K72" s="2">
        <v>31</v>
      </c>
      <c r="L72">
        <v>0</v>
      </c>
      <c r="N72">
        <v>1981</v>
      </c>
      <c r="O72" t="s">
        <v>25</v>
      </c>
      <c r="P72">
        <f t="shared" si="4"/>
        <v>1967</v>
      </c>
      <c r="Q72" t="str">
        <f t="shared" si="3"/>
        <v>Summer1967</v>
      </c>
      <c r="R72">
        <v>71</v>
      </c>
    </row>
    <row r="73" spans="5:18">
      <c r="E73" s="2">
        <v>30</v>
      </c>
      <c r="F73">
        <v>0</v>
      </c>
      <c r="G73" s="2">
        <v>30</v>
      </c>
      <c r="H73">
        <v>0</v>
      </c>
      <c r="I73" s="2">
        <v>30</v>
      </c>
      <c r="J73">
        <v>0</v>
      </c>
      <c r="K73" s="2">
        <v>30</v>
      </c>
      <c r="L73">
        <v>0</v>
      </c>
      <c r="N73">
        <v>1980</v>
      </c>
      <c r="O73" s="1" t="s">
        <v>22</v>
      </c>
      <c r="P73">
        <f t="shared" si="4"/>
        <v>1967</v>
      </c>
      <c r="Q73" t="str">
        <f t="shared" si="3"/>
        <v>Fall1967</v>
      </c>
      <c r="R73">
        <v>72</v>
      </c>
    </row>
    <row r="74" spans="5:18">
      <c r="E74" s="2">
        <v>29</v>
      </c>
      <c r="F74">
        <v>0</v>
      </c>
      <c r="G74" s="2">
        <v>29</v>
      </c>
      <c r="H74">
        <v>0</v>
      </c>
      <c r="I74" s="2">
        <v>29</v>
      </c>
      <c r="J74">
        <v>0</v>
      </c>
      <c r="K74" s="2">
        <v>29</v>
      </c>
      <c r="L74">
        <v>0</v>
      </c>
      <c r="N74">
        <v>1979</v>
      </c>
      <c r="O74" t="s">
        <v>23</v>
      </c>
      <c r="P74">
        <f t="shared" si="4"/>
        <v>1968</v>
      </c>
      <c r="Q74" t="str">
        <f t="shared" si="3"/>
        <v>Winter1968</v>
      </c>
      <c r="R74">
        <v>73</v>
      </c>
    </row>
    <row r="75" spans="5:18">
      <c r="E75" s="2">
        <v>28</v>
      </c>
      <c r="F75">
        <v>0</v>
      </c>
      <c r="G75" s="2">
        <v>28</v>
      </c>
      <c r="H75">
        <v>0</v>
      </c>
      <c r="I75" s="2">
        <v>28</v>
      </c>
      <c r="J75">
        <v>0</v>
      </c>
      <c r="K75" s="2">
        <v>28</v>
      </c>
      <c r="L75">
        <v>0</v>
      </c>
      <c r="N75">
        <v>1978</v>
      </c>
      <c r="O75" t="s">
        <v>24</v>
      </c>
      <c r="P75">
        <f t="shared" si="4"/>
        <v>1968</v>
      </c>
      <c r="Q75" t="str">
        <f t="shared" si="3"/>
        <v>Spring1968</v>
      </c>
      <c r="R75">
        <v>74</v>
      </c>
    </row>
    <row r="76" spans="5:18">
      <c r="E76" s="2">
        <v>27</v>
      </c>
      <c r="F76">
        <v>0</v>
      </c>
      <c r="G76" s="2">
        <v>27</v>
      </c>
      <c r="H76">
        <v>0</v>
      </c>
      <c r="I76" s="2">
        <v>27</v>
      </c>
      <c r="J76">
        <v>0</v>
      </c>
      <c r="K76" s="2">
        <v>27</v>
      </c>
      <c r="L76">
        <v>0</v>
      </c>
      <c r="N76">
        <v>1977</v>
      </c>
      <c r="O76" t="s">
        <v>37</v>
      </c>
      <c r="P76">
        <f t="shared" si="4"/>
        <v>1968</v>
      </c>
      <c r="Q76" t="str">
        <f t="shared" si="3"/>
        <v>Summer 1968</v>
      </c>
      <c r="R76">
        <v>75</v>
      </c>
    </row>
    <row r="77" spans="5:18">
      <c r="E77" s="2">
        <v>26</v>
      </c>
      <c r="F77">
        <v>0</v>
      </c>
      <c r="G77" s="2">
        <v>26</v>
      </c>
      <c r="H77">
        <v>0</v>
      </c>
      <c r="I77" s="2">
        <v>26</v>
      </c>
      <c r="J77">
        <v>0</v>
      </c>
      <c r="K77" s="2">
        <v>26</v>
      </c>
      <c r="L77">
        <v>0</v>
      </c>
      <c r="N77">
        <v>1976</v>
      </c>
      <c r="O77" s="1" t="s">
        <v>36</v>
      </c>
      <c r="P77">
        <f t="shared" si="4"/>
        <v>1968</v>
      </c>
      <c r="Q77" t="str">
        <f t="shared" si="3"/>
        <v>Fall 1968</v>
      </c>
      <c r="R77">
        <v>76</v>
      </c>
    </row>
    <row r="78" spans="5:18">
      <c r="E78" s="2">
        <v>25</v>
      </c>
      <c r="F78">
        <v>0</v>
      </c>
      <c r="G78" s="2">
        <v>25</v>
      </c>
      <c r="H78">
        <v>0</v>
      </c>
      <c r="I78" s="2">
        <v>25</v>
      </c>
      <c r="J78">
        <v>0</v>
      </c>
      <c r="K78" s="2">
        <v>25</v>
      </c>
      <c r="L78">
        <v>0</v>
      </c>
      <c r="N78">
        <v>1975</v>
      </c>
      <c r="O78" t="s">
        <v>23</v>
      </c>
      <c r="P78">
        <f t="shared" si="4"/>
        <v>1969</v>
      </c>
      <c r="Q78" t="str">
        <f t="shared" si="3"/>
        <v>Winter1969</v>
      </c>
      <c r="R78">
        <v>77</v>
      </c>
    </row>
    <row r="79" spans="5:18">
      <c r="E79" s="2">
        <v>24</v>
      </c>
      <c r="F79">
        <v>0</v>
      </c>
      <c r="G79" s="2">
        <v>24</v>
      </c>
      <c r="H79">
        <v>0</v>
      </c>
      <c r="I79" s="2">
        <v>24</v>
      </c>
      <c r="J79">
        <v>0</v>
      </c>
      <c r="K79" s="2">
        <v>24</v>
      </c>
      <c r="L79">
        <v>0</v>
      </c>
      <c r="N79">
        <v>1974</v>
      </c>
      <c r="O79" t="s">
        <v>24</v>
      </c>
      <c r="P79">
        <f t="shared" si="4"/>
        <v>1969</v>
      </c>
      <c r="Q79" t="str">
        <f t="shared" si="3"/>
        <v>Spring1969</v>
      </c>
      <c r="R79">
        <v>78</v>
      </c>
    </row>
    <row r="80" spans="5:18">
      <c r="E80" s="2">
        <v>23</v>
      </c>
      <c r="F80">
        <v>0</v>
      </c>
      <c r="G80" s="2">
        <v>23</v>
      </c>
      <c r="H80">
        <v>0</v>
      </c>
      <c r="I80" s="2">
        <v>23</v>
      </c>
      <c r="J80">
        <v>0</v>
      </c>
      <c r="K80" s="2">
        <v>23</v>
      </c>
      <c r="L80">
        <v>0</v>
      </c>
      <c r="N80">
        <v>1973</v>
      </c>
      <c r="O80" t="s">
        <v>25</v>
      </c>
      <c r="P80">
        <f t="shared" si="4"/>
        <v>1969</v>
      </c>
      <c r="Q80" t="str">
        <f t="shared" si="3"/>
        <v>Summer1969</v>
      </c>
      <c r="R80">
        <v>79</v>
      </c>
    </row>
    <row r="81" spans="5:18">
      <c r="E81" s="2">
        <v>22</v>
      </c>
      <c r="F81">
        <v>0</v>
      </c>
      <c r="G81" s="2">
        <v>22</v>
      </c>
      <c r="H81">
        <v>0</v>
      </c>
      <c r="I81" s="2">
        <v>22</v>
      </c>
      <c r="J81">
        <v>0</v>
      </c>
      <c r="K81" s="2">
        <v>22</v>
      </c>
      <c r="L81">
        <v>0</v>
      </c>
      <c r="N81">
        <v>1972</v>
      </c>
      <c r="O81" s="1" t="s">
        <v>22</v>
      </c>
      <c r="P81">
        <f t="shared" si="4"/>
        <v>1969</v>
      </c>
      <c r="Q81" t="str">
        <f t="shared" si="3"/>
        <v>Fall1969</v>
      </c>
      <c r="R81">
        <v>80</v>
      </c>
    </row>
    <row r="82" spans="5:18">
      <c r="E82" s="2">
        <v>21</v>
      </c>
      <c r="F82">
        <v>0</v>
      </c>
      <c r="G82" s="2">
        <v>21</v>
      </c>
      <c r="H82">
        <v>0</v>
      </c>
      <c r="I82" s="2">
        <v>21</v>
      </c>
      <c r="J82">
        <v>0</v>
      </c>
      <c r="K82" s="2">
        <v>21</v>
      </c>
      <c r="L82">
        <v>0</v>
      </c>
      <c r="N82">
        <v>1971</v>
      </c>
      <c r="O82" t="s">
        <v>23</v>
      </c>
      <c r="P82">
        <f t="shared" si="4"/>
        <v>1970</v>
      </c>
      <c r="Q82" t="str">
        <f t="shared" si="3"/>
        <v>Winter1970</v>
      </c>
      <c r="R82">
        <v>81</v>
      </c>
    </row>
    <row r="83" spans="5:18">
      <c r="E83" s="2">
        <v>20</v>
      </c>
      <c r="F83">
        <v>0</v>
      </c>
      <c r="G83" s="2">
        <v>20</v>
      </c>
      <c r="H83">
        <v>0</v>
      </c>
      <c r="I83" s="2">
        <v>20</v>
      </c>
      <c r="J83">
        <v>0</v>
      </c>
      <c r="K83" s="2">
        <v>20</v>
      </c>
      <c r="L83">
        <v>0</v>
      </c>
      <c r="N83">
        <v>1970</v>
      </c>
      <c r="O83" t="s">
        <v>24</v>
      </c>
      <c r="P83">
        <f t="shared" si="4"/>
        <v>1970</v>
      </c>
      <c r="Q83" t="str">
        <f t="shared" si="3"/>
        <v>Spring1970</v>
      </c>
      <c r="R83">
        <v>82</v>
      </c>
    </row>
    <row r="84" spans="5:18">
      <c r="E84" s="2">
        <v>19</v>
      </c>
      <c r="F84">
        <v>0</v>
      </c>
      <c r="G84" s="2">
        <v>19</v>
      </c>
      <c r="H84">
        <v>0</v>
      </c>
      <c r="I84" s="2">
        <v>19</v>
      </c>
      <c r="J84">
        <v>0</v>
      </c>
      <c r="K84" s="2">
        <v>19</v>
      </c>
      <c r="L84">
        <v>0</v>
      </c>
      <c r="N84">
        <v>1969</v>
      </c>
      <c r="O84" t="s">
        <v>25</v>
      </c>
      <c r="P84">
        <f t="shared" si="4"/>
        <v>1970</v>
      </c>
      <c r="Q84" t="str">
        <f t="shared" si="3"/>
        <v>Summer1970</v>
      </c>
      <c r="R84">
        <v>83</v>
      </c>
    </row>
    <row r="85" spans="5:18">
      <c r="E85" s="2">
        <v>18</v>
      </c>
      <c r="F85">
        <v>0</v>
      </c>
      <c r="G85" s="2">
        <v>18</v>
      </c>
      <c r="H85">
        <v>0</v>
      </c>
      <c r="I85" s="2">
        <v>18</v>
      </c>
      <c r="J85">
        <v>0</v>
      </c>
      <c r="K85" s="2">
        <v>18</v>
      </c>
      <c r="L85">
        <v>0</v>
      </c>
      <c r="N85">
        <v>1968</v>
      </c>
      <c r="O85" s="1" t="s">
        <v>22</v>
      </c>
      <c r="P85">
        <f t="shared" si="4"/>
        <v>1970</v>
      </c>
      <c r="Q85" t="str">
        <f t="shared" si="3"/>
        <v>Fall1970</v>
      </c>
      <c r="R85">
        <v>84</v>
      </c>
    </row>
    <row r="86" spans="5:18">
      <c r="E86" s="2">
        <v>17</v>
      </c>
      <c r="F86">
        <v>0</v>
      </c>
      <c r="G86" s="2">
        <v>17</v>
      </c>
      <c r="H86">
        <v>0</v>
      </c>
      <c r="I86" s="2">
        <v>17</v>
      </c>
      <c r="J86">
        <v>0</v>
      </c>
      <c r="K86" s="2">
        <v>17</v>
      </c>
      <c r="L86">
        <v>0</v>
      </c>
      <c r="N86">
        <v>1967</v>
      </c>
      <c r="O86" t="s">
        <v>23</v>
      </c>
      <c r="P86">
        <f t="shared" si="4"/>
        <v>1971</v>
      </c>
      <c r="Q86" t="str">
        <f t="shared" si="3"/>
        <v>Winter1971</v>
      </c>
      <c r="R86">
        <v>85</v>
      </c>
    </row>
    <row r="87" spans="5:18">
      <c r="E87" s="2">
        <v>16</v>
      </c>
      <c r="F87">
        <v>0</v>
      </c>
      <c r="G87" s="2">
        <v>16</v>
      </c>
      <c r="H87">
        <v>0</v>
      </c>
      <c r="I87" s="2">
        <v>16</v>
      </c>
      <c r="J87">
        <v>0</v>
      </c>
      <c r="K87" s="2">
        <v>16</v>
      </c>
      <c r="L87">
        <v>0</v>
      </c>
      <c r="N87">
        <v>1966</v>
      </c>
      <c r="O87" t="s">
        <v>24</v>
      </c>
      <c r="P87">
        <f t="shared" si="4"/>
        <v>1971</v>
      </c>
      <c r="Q87" t="str">
        <f t="shared" si="3"/>
        <v>Spring1971</v>
      </c>
      <c r="R87">
        <v>86</v>
      </c>
    </row>
    <row r="88" spans="5:18">
      <c r="E88" s="2">
        <v>15</v>
      </c>
      <c r="F88">
        <v>0</v>
      </c>
      <c r="G88" s="2">
        <v>15</v>
      </c>
      <c r="H88">
        <v>0</v>
      </c>
      <c r="I88" s="2">
        <v>15</v>
      </c>
      <c r="J88">
        <v>0</v>
      </c>
      <c r="K88" s="2">
        <v>15</v>
      </c>
      <c r="L88">
        <v>0</v>
      </c>
      <c r="N88">
        <v>1965</v>
      </c>
      <c r="O88" t="s">
        <v>25</v>
      </c>
      <c r="P88">
        <f t="shared" si="4"/>
        <v>1971</v>
      </c>
      <c r="Q88" t="str">
        <f t="shared" si="3"/>
        <v>Summer1971</v>
      </c>
      <c r="R88">
        <v>87</v>
      </c>
    </row>
    <row r="89" spans="5:18">
      <c r="E89" s="2">
        <v>14</v>
      </c>
      <c r="F89">
        <v>0</v>
      </c>
      <c r="G89" s="2">
        <v>14</v>
      </c>
      <c r="H89">
        <v>0</v>
      </c>
      <c r="I89" s="2">
        <v>14</v>
      </c>
      <c r="J89">
        <v>0</v>
      </c>
      <c r="K89" s="2">
        <v>14</v>
      </c>
      <c r="L89">
        <v>0</v>
      </c>
      <c r="N89">
        <v>1964</v>
      </c>
      <c r="O89" s="1" t="s">
        <v>22</v>
      </c>
      <c r="P89">
        <f t="shared" si="4"/>
        <v>1971</v>
      </c>
      <c r="Q89" t="str">
        <f t="shared" si="3"/>
        <v>Fall1971</v>
      </c>
      <c r="R89">
        <v>88</v>
      </c>
    </row>
    <row r="90" spans="5:18">
      <c r="E90" s="2">
        <v>13</v>
      </c>
      <c r="F90">
        <v>0</v>
      </c>
      <c r="G90" s="2">
        <v>13</v>
      </c>
      <c r="H90">
        <v>0</v>
      </c>
      <c r="I90" s="2">
        <v>13</v>
      </c>
      <c r="J90">
        <v>0</v>
      </c>
      <c r="K90" s="2">
        <v>13</v>
      </c>
      <c r="L90">
        <v>0</v>
      </c>
      <c r="N90">
        <v>1963</v>
      </c>
      <c r="O90" t="s">
        <v>23</v>
      </c>
      <c r="P90">
        <f t="shared" si="4"/>
        <v>1972</v>
      </c>
      <c r="Q90" t="str">
        <f t="shared" si="3"/>
        <v>Winter1972</v>
      </c>
      <c r="R90">
        <v>89</v>
      </c>
    </row>
    <row r="91" spans="5:18">
      <c r="E91" s="2">
        <v>12</v>
      </c>
      <c r="F91">
        <v>0</v>
      </c>
      <c r="G91" s="2">
        <v>12</v>
      </c>
      <c r="H91">
        <v>0</v>
      </c>
      <c r="I91" s="2">
        <v>12</v>
      </c>
      <c r="J91">
        <v>0</v>
      </c>
      <c r="K91" s="2">
        <v>12</v>
      </c>
      <c r="L91">
        <v>0</v>
      </c>
      <c r="N91">
        <v>1962</v>
      </c>
      <c r="O91" t="s">
        <v>24</v>
      </c>
      <c r="P91">
        <f t="shared" si="4"/>
        <v>1972</v>
      </c>
      <c r="Q91" t="str">
        <f t="shared" si="3"/>
        <v>Spring1972</v>
      </c>
      <c r="R91">
        <v>90</v>
      </c>
    </row>
    <row r="92" spans="5:18">
      <c r="E92" s="2">
        <v>11</v>
      </c>
      <c r="F92">
        <v>0</v>
      </c>
      <c r="G92" s="2">
        <v>11</v>
      </c>
      <c r="H92">
        <v>0</v>
      </c>
      <c r="I92" s="2">
        <v>11</v>
      </c>
      <c r="J92">
        <v>0</v>
      </c>
      <c r="K92" s="2">
        <v>11</v>
      </c>
      <c r="L92">
        <v>0</v>
      </c>
      <c r="N92">
        <v>1961</v>
      </c>
      <c r="O92" t="s">
        <v>25</v>
      </c>
      <c r="P92">
        <f t="shared" si="4"/>
        <v>1972</v>
      </c>
      <c r="Q92" t="str">
        <f t="shared" si="3"/>
        <v>Summer1972</v>
      </c>
      <c r="R92">
        <v>91</v>
      </c>
    </row>
    <row r="93" spans="5:18">
      <c r="E93" s="2">
        <v>10</v>
      </c>
      <c r="F93">
        <v>0</v>
      </c>
      <c r="G93" s="2">
        <v>10</v>
      </c>
      <c r="H93">
        <v>0</v>
      </c>
      <c r="I93" s="2">
        <v>10</v>
      </c>
      <c r="J93">
        <v>0</v>
      </c>
      <c r="K93" s="2">
        <v>10</v>
      </c>
      <c r="L93">
        <v>0</v>
      </c>
      <c r="N93">
        <v>1960</v>
      </c>
      <c r="O93" s="1" t="s">
        <v>22</v>
      </c>
      <c r="P93">
        <f t="shared" si="4"/>
        <v>1972</v>
      </c>
      <c r="Q93" t="str">
        <f t="shared" si="3"/>
        <v>Fall1972</v>
      </c>
      <c r="R93">
        <v>92</v>
      </c>
    </row>
    <row r="94" spans="5:18">
      <c r="E94" s="2">
        <v>9</v>
      </c>
      <c r="F94">
        <v>0</v>
      </c>
      <c r="G94" s="2">
        <v>9</v>
      </c>
      <c r="H94">
        <v>0</v>
      </c>
      <c r="I94" s="2">
        <v>9</v>
      </c>
      <c r="J94">
        <v>0</v>
      </c>
      <c r="K94" s="2">
        <v>9</v>
      </c>
      <c r="L94">
        <v>0</v>
      </c>
      <c r="N94">
        <v>1959</v>
      </c>
      <c r="O94" t="s">
        <v>23</v>
      </c>
      <c r="P94">
        <f t="shared" si="4"/>
        <v>1973</v>
      </c>
      <c r="Q94" t="str">
        <f t="shared" si="3"/>
        <v>Winter1973</v>
      </c>
      <c r="R94">
        <v>93</v>
      </c>
    </row>
    <row r="95" spans="5:18">
      <c r="E95" s="2">
        <v>8</v>
      </c>
      <c r="F95">
        <v>0</v>
      </c>
      <c r="G95" s="2">
        <v>8</v>
      </c>
      <c r="H95">
        <v>0</v>
      </c>
      <c r="I95" s="2">
        <v>8</v>
      </c>
      <c r="J95">
        <v>0</v>
      </c>
      <c r="K95" s="2">
        <v>8</v>
      </c>
      <c r="L95">
        <v>0</v>
      </c>
      <c r="N95">
        <v>1958</v>
      </c>
      <c r="O95" t="s">
        <v>24</v>
      </c>
      <c r="P95">
        <f t="shared" si="4"/>
        <v>1973</v>
      </c>
      <c r="Q95" t="str">
        <f t="shared" si="3"/>
        <v>Spring1973</v>
      </c>
      <c r="R95">
        <v>94</v>
      </c>
    </row>
    <row r="96" spans="5:18">
      <c r="E96" s="2">
        <v>7</v>
      </c>
      <c r="F96">
        <v>0</v>
      </c>
      <c r="G96" s="2">
        <v>7</v>
      </c>
      <c r="H96">
        <v>0</v>
      </c>
      <c r="I96" s="2">
        <v>7</v>
      </c>
      <c r="J96">
        <v>0</v>
      </c>
      <c r="K96" s="2">
        <v>7</v>
      </c>
      <c r="L96">
        <v>0</v>
      </c>
      <c r="N96">
        <v>1957</v>
      </c>
      <c r="O96" t="s">
        <v>25</v>
      </c>
      <c r="P96">
        <f t="shared" si="4"/>
        <v>1973</v>
      </c>
      <c r="Q96" t="str">
        <f t="shared" si="3"/>
        <v>Summer1973</v>
      </c>
      <c r="R96">
        <v>95</v>
      </c>
    </row>
    <row r="97" spans="5:18">
      <c r="E97" s="2">
        <v>6</v>
      </c>
      <c r="F97">
        <v>0</v>
      </c>
      <c r="G97" s="2">
        <v>6</v>
      </c>
      <c r="H97">
        <v>0</v>
      </c>
      <c r="I97" s="2">
        <v>6</v>
      </c>
      <c r="J97">
        <v>0</v>
      </c>
      <c r="K97" s="2">
        <v>6</v>
      </c>
      <c r="L97">
        <v>0</v>
      </c>
      <c r="N97">
        <v>1956</v>
      </c>
      <c r="O97" s="1" t="s">
        <v>22</v>
      </c>
      <c r="P97">
        <f t="shared" si="4"/>
        <v>1973</v>
      </c>
      <c r="Q97" t="str">
        <f t="shared" si="3"/>
        <v>Fall1973</v>
      </c>
      <c r="R97">
        <v>96</v>
      </c>
    </row>
    <row r="98" spans="5:18">
      <c r="E98" s="2">
        <v>5</v>
      </c>
      <c r="F98">
        <v>0</v>
      </c>
      <c r="G98" s="2">
        <v>5</v>
      </c>
      <c r="H98">
        <v>0</v>
      </c>
      <c r="I98" s="2">
        <v>5</v>
      </c>
      <c r="J98">
        <v>0</v>
      </c>
      <c r="K98" s="2">
        <v>5</v>
      </c>
      <c r="L98">
        <v>0</v>
      </c>
      <c r="N98">
        <v>1955</v>
      </c>
      <c r="O98" t="s">
        <v>23</v>
      </c>
      <c r="P98">
        <f t="shared" si="4"/>
        <v>1974</v>
      </c>
      <c r="Q98" t="str">
        <f t="shared" si="3"/>
        <v>Winter1974</v>
      </c>
      <c r="R98">
        <v>97</v>
      </c>
    </row>
    <row r="99" spans="5:18">
      <c r="E99" s="2">
        <v>4</v>
      </c>
      <c r="F99">
        <v>0</v>
      </c>
      <c r="G99" s="2">
        <v>4</v>
      </c>
      <c r="H99">
        <v>0</v>
      </c>
      <c r="I99" s="2">
        <v>4</v>
      </c>
      <c r="J99">
        <v>0</v>
      </c>
      <c r="K99" s="2">
        <v>4</v>
      </c>
      <c r="L99">
        <v>0</v>
      </c>
      <c r="N99">
        <v>1954</v>
      </c>
      <c r="O99" t="s">
        <v>24</v>
      </c>
      <c r="P99">
        <f t="shared" si="4"/>
        <v>1974</v>
      </c>
      <c r="Q99" t="str">
        <f t="shared" si="3"/>
        <v>Spring1974</v>
      </c>
      <c r="R99">
        <v>98</v>
      </c>
    </row>
    <row r="100" spans="5:18">
      <c r="E100" s="2">
        <v>3</v>
      </c>
      <c r="F100">
        <v>0</v>
      </c>
      <c r="G100" s="2">
        <v>3</v>
      </c>
      <c r="H100">
        <v>0</v>
      </c>
      <c r="I100" s="2">
        <v>3</v>
      </c>
      <c r="J100">
        <v>0</v>
      </c>
      <c r="K100" s="2">
        <v>3</v>
      </c>
      <c r="L100">
        <v>0</v>
      </c>
      <c r="N100">
        <v>1953</v>
      </c>
      <c r="O100" t="s">
        <v>25</v>
      </c>
      <c r="P100">
        <f t="shared" si="4"/>
        <v>1974</v>
      </c>
      <c r="Q100" t="str">
        <f t="shared" si="3"/>
        <v>Summer1974</v>
      </c>
      <c r="R100">
        <v>99</v>
      </c>
    </row>
    <row r="101" spans="5:18">
      <c r="E101" s="2">
        <v>2</v>
      </c>
      <c r="F101">
        <v>0</v>
      </c>
      <c r="G101" s="2">
        <v>2</v>
      </c>
      <c r="H101">
        <v>0</v>
      </c>
      <c r="I101" s="2">
        <v>2</v>
      </c>
      <c r="J101">
        <v>0</v>
      </c>
      <c r="K101" s="2">
        <v>2</v>
      </c>
      <c r="L101">
        <v>0</v>
      </c>
      <c r="N101">
        <v>1952</v>
      </c>
      <c r="O101" s="1" t="s">
        <v>22</v>
      </c>
      <c r="P101">
        <f t="shared" si="4"/>
        <v>1974</v>
      </c>
      <c r="Q101" t="str">
        <f t="shared" si="3"/>
        <v>Fall1974</v>
      </c>
      <c r="R101">
        <v>100</v>
      </c>
    </row>
    <row r="102" spans="5:18">
      <c r="E102" s="2">
        <v>1</v>
      </c>
      <c r="F102">
        <v>0</v>
      </c>
      <c r="G102" s="2">
        <v>1</v>
      </c>
      <c r="H102">
        <v>0</v>
      </c>
      <c r="I102" s="2">
        <v>1</v>
      </c>
      <c r="J102">
        <v>0</v>
      </c>
      <c r="K102" s="2">
        <v>1</v>
      </c>
      <c r="L102">
        <v>0</v>
      </c>
      <c r="N102">
        <v>1951</v>
      </c>
      <c r="O102" t="s">
        <v>23</v>
      </c>
      <c r="P102">
        <f t="shared" si="4"/>
        <v>1975</v>
      </c>
      <c r="Q102" t="str">
        <f t="shared" si="3"/>
        <v>Winter1975</v>
      </c>
      <c r="R102">
        <v>101</v>
      </c>
    </row>
    <row r="103" spans="5:18">
      <c r="N103">
        <v>1950</v>
      </c>
      <c r="O103" t="s">
        <v>24</v>
      </c>
      <c r="P103">
        <f t="shared" si="4"/>
        <v>1975</v>
      </c>
      <c r="Q103" t="str">
        <f t="shared" si="3"/>
        <v>Spring1975</v>
      </c>
      <c r="R103">
        <v>102</v>
      </c>
    </row>
    <row r="104" spans="5:18">
      <c r="O104" t="s">
        <v>25</v>
      </c>
      <c r="P104">
        <f t="shared" si="4"/>
        <v>1975</v>
      </c>
      <c r="Q104" t="str">
        <f t="shared" si="3"/>
        <v>Summer1975</v>
      </c>
      <c r="R104">
        <v>103</v>
      </c>
    </row>
    <row r="105" spans="5:18">
      <c r="O105" s="1" t="s">
        <v>22</v>
      </c>
      <c r="P105">
        <f t="shared" si="4"/>
        <v>1975</v>
      </c>
      <c r="Q105" t="str">
        <f t="shared" si="3"/>
        <v>Fall1975</v>
      </c>
      <c r="R105">
        <v>104</v>
      </c>
    </row>
    <row r="106" spans="5:18">
      <c r="O106" t="s">
        <v>23</v>
      </c>
      <c r="P106">
        <f t="shared" si="4"/>
        <v>1976</v>
      </c>
      <c r="Q106" t="str">
        <f t="shared" si="3"/>
        <v>Winter1976</v>
      </c>
      <c r="R106">
        <v>105</v>
      </c>
    </row>
    <row r="107" spans="5:18">
      <c r="O107" t="s">
        <v>24</v>
      </c>
      <c r="P107">
        <f t="shared" si="4"/>
        <v>1976</v>
      </c>
      <c r="Q107" t="str">
        <f t="shared" si="3"/>
        <v>Spring1976</v>
      </c>
      <c r="R107">
        <v>106</v>
      </c>
    </row>
    <row r="108" spans="5:18">
      <c r="O108" t="s">
        <v>25</v>
      </c>
      <c r="P108">
        <f t="shared" si="4"/>
        <v>1976</v>
      </c>
      <c r="Q108" t="str">
        <f t="shared" si="3"/>
        <v>Summer1976</v>
      </c>
      <c r="R108">
        <v>107</v>
      </c>
    </row>
    <row r="109" spans="5:18">
      <c r="O109" s="1" t="s">
        <v>22</v>
      </c>
      <c r="P109">
        <f t="shared" si="4"/>
        <v>1976</v>
      </c>
      <c r="Q109" t="str">
        <f t="shared" ref="Q109:Q172" si="5">O109&amp;P109</f>
        <v>Fall1976</v>
      </c>
      <c r="R109">
        <v>108</v>
      </c>
    </row>
    <row r="110" spans="5:18">
      <c r="O110" t="s">
        <v>23</v>
      </c>
      <c r="P110">
        <f t="shared" si="4"/>
        <v>1977</v>
      </c>
      <c r="Q110" t="str">
        <f t="shared" si="5"/>
        <v>Winter1977</v>
      </c>
      <c r="R110">
        <v>109</v>
      </c>
    </row>
    <row r="111" spans="5:18">
      <c r="O111" t="s">
        <v>24</v>
      </c>
      <c r="P111">
        <f t="shared" si="4"/>
        <v>1977</v>
      </c>
      <c r="Q111" t="str">
        <f t="shared" si="5"/>
        <v>Spring1977</v>
      </c>
      <c r="R111">
        <v>110</v>
      </c>
    </row>
    <row r="112" spans="5:18">
      <c r="O112" t="s">
        <v>25</v>
      </c>
      <c r="P112">
        <f t="shared" si="4"/>
        <v>1977</v>
      </c>
      <c r="Q112" t="str">
        <f t="shared" si="5"/>
        <v>Summer1977</v>
      </c>
      <c r="R112">
        <v>111</v>
      </c>
    </row>
    <row r="113" spans="15:18">
      <c r="O113" s="1" t="s">
        <v>22</v>
      </c>
      <c r="P113">
        <f t="shared" si="4"/>
        <v>1977</v>
      </c>
      <c r="Q113" t="str">
        <f t="shared" si="5"/>
        <v>Fall1977</v>
      </c>
      <c r="R113">
        <v>112</v>
      </c>
    </row>
    <row r="114" spans="15:18">
      <c r="O114" t="s">
        <v>23</v>
      </c>
      <c r="P114">
        <f t="shared" si="4"/>
        <v>1978</v>
      </c>
      <c r="Q114" t="str">
        <f t="shared" si="5"/>
        <v>Winter1978</v>
      </c>
      <c r="R114">
        <v>113</v>
      </c>
    </row>
    <row r="115" spans="15:18">
      <c r="O115" t="s">
        <v>24</v>
      </c>
      <c r="P115">
        <f t="shared" si="4"/>
        <v>1978</v>
      </c>
      <c r="Q115" t="str">
        <f t="shared" si="5"/>
        <v>Spring1978</v>
      </c>
      <c r="R115">
        <v>114</v>
      </c>
    </row>
    <row r="116" spans="15:18">
      <c r="O116" t="s">
        <v>25</v>
      </c>
      <c r="P116">
        <f t="shared" si="4"/>
        <v>1978</v>
      </c>
      <c r="Q116" t="str">
        <f t="shared" si="5"/>
        <v>Summer1978</v>
      </c>
      <c r="R116">
        <v>115</v>
      </c>
    </row>
    <row r="117" spans="15:18">
      <c r="O117" s="1" t="s">
        <v>22</v>
      </c>
      <c r="P117">
        <f t="shared" si="4"/>
        <v>1978</v>
      </c>
      <c r="Q117" t="str">
        <f t="shared" si="5"/>
        <v>Fall1978</v>
      </c>
      <c r="R117">
        <v>116</v>
      </c>
    </row>
    <row r="118" spans="15:18">
      <c r="O118" t="s">
        <v>23</v>
      </c>
      <c r="P118">
        <f t="shared" si="4"/>
        <v>1979</v>
      </c>
      <c r="Q118" t="str">
        <f t="shared" si="5"/>
        <v>Winter1979</v>
      </c>
      <c r="R118">
        <v>117</v>
      </c>
    </row>
    <row r="119" spans="15:18">
      <c r="O119" t="s">
        <v>24</v>
      </c>
      <c r="P119">
        <f t="shared" si="4"/>
        <v>1979</v>
      </c>
      <c r="Q119" t="str">
        <f t="shared" si="5"/>
        <v>Spring1979</v>
      </c>
      <c r="R119">
        <v>118</v>
      </c>
    </row>
    <row r="120" spans="15:18">
      <c r="O120" t="s">
        <v>25</v>
      </c>
      <c r="P120">
        <f t="shared" si="4"/>
        <v>1979</v>
      </c>
      <c r="Q120" t="str">
        <f t="shared" si="5"/>
        <v>Summer1979</v>
      </c>
      <c r="R120">
        <v>119</v>
      </c>
    </row>
    <row r="121" spans="15:18">
      <c r="O121" s="1" t="s">
        <v>22</v>
      </c>
      <c r="P121">
        <f t="shared" si="4"/>
        <v>1979</v>
      </c>
      <c r="Q121" t="str">
        <f t="shared" si="5"/>
        <v>Fall1979</v>
      </c>
      <c r="R121">
        <v>120</v>
      </c>
    </row>
    <row r="122" spans="15:18">
      <c r="O122" t="s">
        <v>23</v>
      </c>
      <c r="P122">
        <f t="shared" si="4"/>
        <v>1980</v>
      </c>
      <c r="Q122" t="str">
        <f t="shared" si="5"/>
        <v>Winter1980</v>
      </c>
      <c r="R122">
        <v>121</v>
      </c>
    </row>
    <row r="123" spans="15:18">
      <c r="O123" t="s">
        <v>24</v>
      </c>
      <c r="P123">
        <f t="shared" si="4"/>
        <v>1980</v>
      </c>
      <c r="Q123" t="str">
        <f t="shared" si="5"/>
        <v>Spring1980</v>
      </c>
      <c r="R123">
        <v>122</v>
      </c>
    </row>
    <row r="124" spans="15:18">
      <c r="O124" t="s">
        <v>25</v>
      </c>
      <c r="P124">
        <f t="shared" si="4"/>
        <v>1980</v>
      </c>
      <c r="Q124" t="str">
        <f t="shared" si="5"/>
        <v>Summer1980</v>
      </c>
      <c r="R124">
        <v>123</v>
      </c>
    </row>
    <row r="125" spans="15:18">
      <c r="O125" s="1" t="s">
        <v>22</v>
      </c>
      <c r="P125">
        <f t="shared" si="4"/>
        <v>1980</v>
      </c>
      <c r="Q125" t="str">
        <f t="shared" si="5"/>
        <v>Fall1980</v>
      </c>
      <c r="R125">
        <v>124</v>
      </c>
    </row>
    <row r="126" spans="15:18">
      <c r="O126" t="s">
        <v>23</v>
      </c>
      <c r="P126">
        <f t="shared" si="4"/>
        <v>1981</v>
      </c>
      <c r="Q126" t="str">
        <f t="shared" si="5"/>
        <v>Winter1981</v>
      </c>
      <c r="R126">
        <v>125</v>
      </c>
    </row>
    <row r="127" spans="15:18">
      <c r="O127" t="s">
        <v>24</v>
      </c>
      <c r="P127">
        <f t="shared" si="4"/>
        <v>1981</v>
      </c>
      <c r="Q127" t="str">
        <f t="shared" si="5"/>
        <v>Spring1981</v>
      </c>
      <c r="R127">
        <v>126</v>
      </c>
    </row>
    <row r="128" spans="15:18">
      <c r="O128" t="s">
        <v>25</v>
      </c>
      <c r="P128">
        <f t="shared" si="4"/>
        <v>1981</v>
      </c>
      <c r="Q128" t="str">
        <f t="shared" si="5"/>
        <v>Summer1981</v>
      </c>
      <c r="R128">
        <v>127</v>
      </c>
    </row>
    <row r="129" spans="15:18">
      <c r="O129" s="1" t="s">
        <v>22</v>
      </c>
      <c r="P129">
        <f t="shared" si="4"/>
        <v>1981</v>
      </c>
      <c r="Q129" t="str">
        <f t="shared" si="5"/>
        <v>Fall1981</v>
      </c>
      <c r="R129">
        <v>128</v>
      </c>
    </row>
    <row r="130" spans="15:18">
      <c r="O130" t="s">
        <v>23</v>
      </c>
      <c r="P130">
        <f t="shared" si="4"/>
        <v>1982</v>
      </c>
      <c r="Q130" t="str">
        <f t="shared" si="5"/>
        <v>Winter1982</v>
      </c>
      <c r="R130">
        <v>129</v>
      </c>
    </row>
    <row r="131" spans="15:18">
      <c r="O131" t="s">
        <v>24</v>
      </c>
      <c r="P131">
        <f t="shared" ref="P131:P194" si="6">INT((ROW(P130)-1)/4)+1950</f>
        <v>1982</v>
      </c>
      <c r="Q131" t="str">
        <f t="shared" si="5"/>
        <v>Spring1982</v>
      </c>
      <c r="R131">
        <v>130</v>
      </c>
    </row>
    <row r="132" spans="15:18">
      <c r="O132" t="s">
        <v>25</v>
      </c>
      <c r="P132">
        <f t="shared" si="6"/>
        <v>1982</v>
      </c>
      <c r="Q132" t="str">
        <f t="shared" si="5"/>
        <v>Summer1982</v>
      </c>
      <c r="R132">
        <v>131</v>
      </c>
    </row>
    <row r="133" spans="15:18">
      <c r="O133" s="1" t="s">
        <v>22</v>
      </c>
      <c r="P133">
        <f t="shared" si="6"/>
        <v>1982</v>
      </c>
      <c r="Q133" t="str">
        <f t="shared" si="5"/>
        <v>Fall1982</v>
      </c>
      <c r="R133">
        <v>132</v>
      </c>
    </row>
    <row r="134" spans="15:18">
      <c r="O134" t="s">
        <v>23</v>
      </c>
      <c r="P134">
        <f t="shared" si="6"/>
        <v>1983</v>
      </c>
      <c r="Q134" t="str">
        <f t="shared" si="5"/>
        <v>Winter1983</v>
      </c>
      <c r="R134">
        <v>133</v>
      </c>
    </row>
    <row r="135" spans="15:18">
      <c r="O135" t="s">
        <v>24</v>
      </c>
      <c r="P135">
        <f t="shared" si="6"/>
        <v>1983</v>
      </c>
      <c r="Q135" t="str">
        <f t="shared" si="5"/>
        <v>Spring1983</v>
      </c>
      <c r="R135">
        <v>134</v>
      </c>
    </row>
    <row r="136" spans="15:18">
      <c r="O136" t="s">
        <v>25</v>
      </c>
      <c r="P136">
        <f t="shared" si="6"/>
        <v>1983</v>
      </c>
      <c r="Q136" t="str">
        <f t="shared" si="5"/>
        <v>Summer1983</v>
      </c>
      <c r="R136">
        <v>135</v>
      </c>
    </row>
    <row r="137" spans="15:18">
      <c r="O137" s="1" t="s">
        <v>22</v>
      </c>
      <c r="P137">
        <f t="shared" si="6"/>
        <v>1983</v>
      </c>
      <c r="Q137" t="str">
        <f t="shared" si="5"/>
        <v>Fall1983</v>
      </c>
      <c r="R137">
        <v>136</v>
      </c>
    </row>
    <row r="138" spans="15:18">
      <c r="O138" t="s">
        <v>23</v>
      </c>
      <c r="P138">
        <f t="shared" si="6"/>
        <v>1984</v>
      </c>
      <c r="Q138" t="str">
        <f t="shared" si="5"/>
        <v>Winter1984</v>
      </c>
      <c r="R138">
        <v>137</v>
      </c>
    </row>
    <row r="139" spans="15:18">
      <c r="O139" t="s">
        <v>24</v>
      </c>
      <c r="P139">
        <f t="shared" si="6"/>
        <v>1984</v>
      </c>
      <c r="Q139" t="str">
        <f t="shared" si="5"/>
        <v>Spring1984</v>
      </c>
      <c r="R139">
        <v>138</v>
      </c>
    </row>
    <row r="140" spans="15:18">
      <c r="O140" t="s">
        <v>25</v>
      </c>
      <c r="P140">
        <f t="shared" si="6"/>
        <v>1984</v>
      </c>
      <c r="Q140" t="str">
        <f t="shared" si="5"/>
        <v>Summer1984</v>
      </c>
      <c r="R140">
        <v>139</v>
      </c>
    </row>
    <row r="141" spans="15:18">
      <c r="O141" s="1" t="s">
        <v>22</v>
      </c>
      <c r="P141">
        <f t="shared" si="6"/>
        <v>1984</v>
      </c>
      <c r="Q141" t="str">
        <f t="shared" si="5"/>
        <v>Fall1984</v>
      </c>
      <c r="R141">
        <v>140</v>
      </c>
    </row>
    <row r="142" spans="15:18">
      <c r="O142" t="s">
        <v>23</v>
      </c>
      <c r="P142">
        <f t="shared" si="6"/>
        <v>1985</v>
      </c>
      <c r="Q142" t="str">
        <f t="shared" si="5"/>
        <v>Winter1985</v>
      </c>
      <c r="R142">
        <v>141</v>
      </c>
    </row>
    <row r="143" spans="15:18">
      <c r="O143" t="s">
        <v>24</v>
      </c>
      <c r="P143">
        <f t="shared" si="6"/>
        <v>1985</v>
      </c>
      <c r="Q143" t="str">
        <f t="shared" si="5"/>
        <v>Spring1985</v>
      </c>
      <c r="R143">
        <v>142</v>
      </c>
    </row>
    <row r="144" spans="15:18">
      <c r="O144" t="s">
        <v>25</v>
      </c>
      <c r="P144">
        <f t="shared" si="6"/>
        <v>1985</v>
      </c>
      <c r="Q144" t="str">
        <f t="shared" si="5"/>
        <v>Summer1985</v>
      </c>
      <c r="R144">
        <v>143</v>
      </c>
    </row>
    <row r="145" spans="15:18">
      <c r="O145" s="1" t="s">
        <v>22</v>
      </c>
      <c r="P145">
        <f t="shared" si="6"/>
        <v>1985</v>
      </c>
      <c r="Q145" t="str">
        <f t="shared" si="5"/>
        <v>Fall1985</v>
      </c>
      <c r="R145">
        <v>144</v>
      </c>
    </row>
    <row r="146" spans="15:18">
      <c r="O146" t="s">
        <v>23</v>
      </c>
      <c r="P146">
        <f t="shared" si="6"/>
        <v>1986</v>
      </c>
      <c r="Q146" t="str">
        <f t="shared" si="5"/>
        <v>Winter1986</v>
      </c>
      <c r="R146">
        <v>145</v>
      </c>
    </row>
    <row r="147" spans="15:18">
      <c r="O147" t="s">
        <v>24</v>
      </c>
      <c r="P147">
        <f t="shared" si="6"/>
        <v>1986</v>
      </c>
      <c r="Q147" t="str">
        <f t="shared" si="5"/>
        <v>Spring1986</v>
      </c>
      <c r="R147">
        <v>146</v>
      </c>
    </row>
    <row r="148" spans="15:18">
      <c r="O148" t="s">
        <v>25</v>
      </c>
      <c r="P148">
        <f t="shared" si="6"/>
        <v>1986</v>
      </c>
      <c r="Q148" t="str">
        <f t="shared" si="5"/>
        <v>Summer1986</v>
      </c>
      <c r="R148">
        <v>147</v>
      </c>
    </row>
    <row r="149" spans="15:18">
      <c r="O149" s="1" t="s">
        <v>22</v>
      </c>
      <c r="P149">
        <f t="shared" si="6"/>
        <v>1986</v>
      </c>
      <c r="Q149" t="str">
        <f t="shared" si="5"/>
        <v>Fall1986</v>
      </c>
      <c r="R149">
        <v>148</v>
      </c>
    </row>
    <row r="150" spans="15:18">
      <c r="O150" t="s">
        <v>23</v>
      </c>
      <c r="P150">
        <f t="shared" si="6"/>
        <v>1987</v>
      </c>
      <c r="Q150" t="str">
        <f t="shared" si="5"/>
        <v>Winter1987</v>
      </c>
      <c r="R150">
        <v>149</v>
      </c>
    </row>
    <row r="151" spans="15:18">
      <c r="O151" t="s">
        <v>24</v>
      </c>
      <c r="P151">
        <f t="shared" si="6"/>
        <v>1987</v>
      </c>
      <c r="Q151" t="str">
        <f t="shared" si="5"/>
        <v>Spring1987</v>
      </c>
      <c r="R151">
        <v>150</v>
      </c>
    </row>
    <row r="152" spans="15:18">
      <c r="O152" t="s">
        <v>25</v>
      </c>
      <c r="P152">
        <f t="shared" si="6"/>
        <v>1987</v>
      </c>
      <c r="Q152" t="str">
        <f t="shared" si="5"/>
        <v>Summer1987</v>
      </c>
      <c r="R152">
        <v>151</v>
      </c>
    </row>
    <row r="153" spans="15:18">
      <c r="O153" s="1" t="s">
        <v>22</v>
      </c>
      <c r="P153">
        <f t="shared" si="6"/>
        <v>1987</v>
      </c>
      <c r="Q153" t="str">
        <f t="shared" si="5"/>
        <v>Fall1987</v>
      </c>
      <c r="R153">
        <v>152</v>
      </c>
    </row>
    <row r="154" spans="15:18">
      <c r="O154" t="s">
        <v>23</v>
      </c>
      <c r="P154">
        <f t="shared" si="6"/>
        <v>1988</v>
      </c>
      <c r="Q154" t="str">
        <f t="shared" si="5"/>
        <v>Winter1988</v>
      </c>
      <c r="R154">
        <v>153</v>
      </c>
    </row>
    <row r="155" spans="15:18">
      <c r="O155" t="s">
        <v>24</v>
      </c>
      <c r="P155">
        <f t="shared" si="6"/>
        <v>1988</v>
      </c>
      <c r="Q155" t="str">
        <f t="shared" si="5"/>
        <v>Spring1988</v>
      </c>
      <c r="R155">
        <v>154</v>
      </c>
    </row>
    <row r="156" spans="15:18">
      <c r="O156" t="s">
        <v>25</v>
      </c>
      <c r="P156">
        <f t="shared" si="6"/>
        <v>1988</v>
      </c>
      <c r="Q156" t="str">
        <f t="shared" si="5"/>
        <v>Summer1988</v>
      </c>
      <c r="R156">
        <v>155</v>
      </c>
    </row>
    <row r="157" spans="15:18">
      <c r="O157" s="1" t="s">
        <v>22</v>
      </c>
      <c r="P157">
        <f t="shared" si="6"/>
        <v>1988</v>
      </c>
      <c r="Q157" t="str">
        <f t="shared" si="5"/>
        <v>Fall1988</v>
      </c>
      <c r="R157">
        <v>156</v>
      </c>
    </row>
    <row r="158" spans="15:18">
      <c r="O158" t="s">
        <v>23</v>
      </c>
      <c r="P158">
        <f t="shared" si="6"/>
        <v>1989</v>
      </c>
      <c r="Q158" t="str">
        <f t="shared" si="5"/>
        <v>Winter1989</v>
      </c>
      <c r="R158">
        <v>157</v>
      </c>
    </row>
    <row r="159" spans="15:18">
      <c r="O159" t="s">
        <v>24</v>
      </c>
      <c r="P159">
        <f t="shared" si="6"/>
        <v>1989</v>
      </c>
      <c r="Q159" t="str">
        <f t="shared" si="5"/>
        <v>Spring1989</v>
      </c>
      <c r="R159">
        <v>158</v>
      </c>
    </row>
    <row r="160" spans="15:18">
      <c r="O160" t="s">
        <v>25</v>
      </c>
      <c r="P160">
        <f t="shared" si="6"/>
        <v>1989</v>
      </c>
      <c r="Q160" t="str">
        <f t="shared" si="5"/>
        <v>Summer1989</v>
      </c>
      <c r="R160">
        <v>159</v>
      </c>
    </row>
    <row r="161" spans="15:18">
      <c r="O161" s="1" t="s">
        <v>22</v>
      </c>
      <c r="P161">
        <f t="shared" si="6"/>
        <v>1989</v>
      </c>
      <c r="Q161" t="str">
        <f t="shared" si="5"/>
        <v>Fall1989</v>
      </c>
      <c r="R161">
        <v>160</v>
      </c>
    </row>
    <row r="162" spans="15:18">
      <c r="O162" t="s">
        <v>23</v>
      </c>
      <c r="P162">
        <f t="shared" si="6"/>
        <v>1990</v>
      </c>
      <c r="Q162" t="str">
        <f t="shared" si="5"/>
        <v>Winter1990</v>
      </c>
      <c r="R162">
        <v>161</v>
      </c>
    </row>
    <row r="163" spans="15:18">
      <c r="O163" t="s">
        <v>24</v>
      </c>
      <c r="P163">
        <f t="shared" si="6"/>
        <v>1990</v>
      </c>
      <c r="Q163" t="str">
        <f t="shared" si="5"/>
        <v>Spring1990</v>
      </c>
      <c r="R163">
        <v>162</v>
      </c>
    </row>
    <row r="164" spans="15:18">
      <c r="O164" t="s">
        <v>25</v>
      </c>
      <c r="P164">
        <f t="shared" si="6"/>
        <v>1990</v>
      </c>
      <c r="Q164" t="str">
        <f t="shared" si="5"/>
        <v>Summer1990</v>
      </c>
      <c r="R164">
        <v>163</v>
      </c>
    </row>
    <row r="165" spans="15:18">
      <c r="O165" s="1" t="s">
        <v>22</v>
      </c>
      <c r="P165">
        <f t="shared" si="6"/>
        <v>1990</v>
      </c>
      <c r="Q165" t="str">
        <f t="shared" si="5"/>
        <v>Fall1990</v>
      </c>
      <c r="R165">
        <v>164</v>
      </c>
    </row>
    <row r="166" spans="15:18">
      <c r="O166" t="s">
        <v>23</v>
      </c>
      <c r="P166">
        <f t="shared" si="6"/>
        <v>1991</v>
      </c>
      <c r="Q166" t="str">
        <f t="shared" si="5"/>
        <v>Winter1991</v>
      </c>
      <c r="R166">
        <v>165</v>
      </c>
    </row>
    <row r="167" spans="15:18">
      <c r="O167" t="s">
        <v>24</v>
      </c>
      <c r="P167">
        <f t="shared" si="6"/>
        <v>1991</v>
      </c>
      <c r="Q167" t="str">
        <f t="shared" si="5"/>
        <v>Spring1991</v>
      </c>
      <c r="R167">
        <v>166</v>
      </c>
    </row>
    <row r="168" spans="15:18">
      <c r="O168" t="s">
        <v>25</v>
      </c>
      <c r="P168">
        <f t="shared" si="6"/>
        <v>1991</v>
      </c>
      <c r="Q168" t="str">
        <f t="shared" si="5"/>
        <v>Summer1991</v>
      </c>
      <c r="R168">
        <v>167</v>
      </c>
    </row>
    <row r="169" spans="15:18">
      <c r="O169" s="1" t="s">
        <v>22</v>
      </c>
      <c r="P169">
        <f t="shared" si="6"/>
        <v>1991</v>
      </c>
      <c r="Q169" t="str">
        <f t="shared" si="5"/>
        <v>Fall1991</v>
      </c>
      <c r="R169">
        <v>168</v>
      </c>
    </row>
    <row r="170" spans="15:18">
      <c r="O170" t="s">
        <v>23</v>
      </c>
      <c r="P170">
        <f t="shared" si="6"/>
        <v>1992</v>
      </c>
      <c r="Q170" t="str">
        <f t="shared" si="5"/>
        <v>Winter1992</v>
      </c>
      <c r="R170">
        <v>169</v>
      </c>
    </row>
    <row r="171" spans="15:18">
      <c r="O171" t="s">
        <v>24</v>
      </c>
      <c r="P171">
        <f t="shared" si="6"/>
        <v>1992</v>
      </c>
      <c r="Q171" t="str">
        <f t="shared" si="5"/>
        <v>Spring1992</v>
      </c>
      <c r="R171">
        <v>170</v>
      </c>
    </row>
    <row r="172" spans="15:18">
      <c r="O172" t="s">
        <v>25</v>
      </c>
      <c r="P172">
        <f t="shared" si="6"/>
        <v>1992</v>
      </c>
      <c r="Q172" t="str">
        <f t="shared" si="5"/>
        <v>Summer1992</v>
      </c>
      <c r="R172">
        <v>171</v>
      </c>
    </row>
    <row r="173" spans="15:18">
      <c r="O173" s="1" t="s">
        <v>22</v>
      </c>
      <c r="P173">
        <f t="shared" si="6"/>
        <v>1992</v>
      </c>
      <c r="Q173" t="str">
        <f t="shared" ref="Q173:Q236" si="7">O173&amp;P173</f>
        <v>Fall1992</v>
      </c>
      <c r="R173">
        <v>172</v>
      </c>
    </row>
    <row r="174" spans="15:18">
      <c r="O174" t="s">
        <v>23</v>
      </c>
      <c r="P174">
        <f t="shared" si="6"/>
        <v>1993</v>
      </c>
      <c r="Q174" t="str">
        <f t="shared" si="7"/>
        <v>Winter1993</v>
      </c>
      <c r="R174">
        <v>173</v>
      </c>
    </row>
    <row r="175" spans="15:18">
      <c r="O175" t="s">
        <v>24</v>
      </c>
      <c r="P175">
        <f t="shared" si="6"/>
        <v>1993</v>
      </c>
      <c r="Q175" t="str">
        <f t="shared" si="7"/>
        <v>Spring1993</v>
      </c>
      <c r="R175">
        <v>174</v>
      </c>
    </row>
    <row r="176" spans="15:18">
      <c r="O176" t="s">
        <v>25</v>
      </c>
      <c r="P176">
        <f t="shared" si="6"/>
        <v>1993</v>
      </c>
      <c r="Q176" t="str">
        <f t="shared" si="7"/>
        <v>Summer1993</v>
      </c>
      <c r="R176">
        <v>175</v>
      </c>
    </row>
    <row r="177" spans="15:18">
      <c r="O177" s="1" t="s">
        <v>22</v>
      </c>
      <c r="P177">
        <f t="shared" si="6"/>
        <v>1993</v>
      </c>
      <c r="Q177" t="str">
        <f t="shared" si="7"/>
        <v>Fall1993</v>
      </c>
      <c r="R177">
        <v>176</v>
      </c>
    </row>
    <row r="178" spans="15:18">
      <c r="O178" t="s">
        <v>23</v>
      </c>
      <c r="P178">
        <f t="shared" si="6"/>
        <v>1994</v>
      </c>
      <c r="Q178" t="str">
        <f t="shared" si="7"/>
        <v>Winter1994</v>
      </c>
      <c r="R178">
        <v>177</v>
      </c>
    </row>
    <row r="179" spans="15:18">
      <c r="O179" t="s">
        <v>24</v>
      </c>
      <c r="P179">
        <f t="shared" si="6"/>
        <v>1994</v>
      </c>
      <c r="Q179" t="str">
        <f t="shared" si="7"/>
        <v>Spring1994</v>
      </c>
      <c r="R179">
        <v>178</v>
      </c>
    </row>
    <row r="180" spans="15:18">
      <c r="O180" t="s">
        <v>25</v>
      </c>
      <c r="P180">
        <f t="shared" si="6"/>
        <v>1994</v>
      </c>
      <c r="Q180" t="str">
        <f t="shared" si="7"/>
        <v>Summer1994</v>
      </c>
      <c r="R180">
        <v>179</v>
      </c>
    </row>
    <row r="181" spans="15:18">
      <c r="O181" s="1" t="s">
        <v>22</v>
      </c>
      <c r="P181">
        <f t="shared" si="6"/>
        <v>1994</v>
      </c>
      <c r="Q181" t="str">
        <f t="shared" si="7"/>
        <v>Fall1994</v>
      </c>
      <c r="R181">
        <v>180</v>
      </c>
    </row>
    <row r="182" spans="15:18">
      <c r="O182" t="s">
        <v>23</v>
      </c>
      <c r="P182">
        <f t="shared" si="6"/>
        <v>1995</v>
      </c>
      <c r="Q182" t="str">
        <f t="shared" si="7"/>
        <v>Winter1995</v>
      </c>
      <c r="R182">
        <v>181</v>
      </c>
    </row>
    <row r="183" spans="15:18">
      <c r="O183" t="s">
        <v>24</v>
      </c>
      <c r="P183">
        <f t="shared" si="6"/>
        <v>1995</v>
      </c>
      <c r="Q183" t="str">
        <f t="shared" si="7"/>
        <v>Spring1995</v>
      </c>
      <c r="R183">
        <v>182</v>
      </c>
    </row>
    <row r="184" spans="15:18">
      <c r="O184" t="s">
        <v>25</v>
      </c>
      <c r="P184">
        <f t="shared" si="6"/>
        <v>1995</v>
      </c>
      <c r="Q184" t="str">
        <f t="shared" si="7"/>
        <v>Summer1995</v>
      </c>
      <c r="R184">
        <v>183</v>
      </c>
    </row>
    <row r="185" spans="15:18">
      <c r="O185" s="1" t="s">
        <v>22</v>
      </c>
      <c r="P185">
        <f t="shared" si="6"/>
        <v>1995</v>
      </c>
      <c r="Q185" t="str">
        <f t="shared" si="7"/>
        <v>Fall1995</v>
      </c>
      <c r="R185">
        <v>184</v>
      </c>
    </row>
    <row r="186" spans="15:18">
      <c r="O186" t="s">
        <v>23</v>
      </c>
      <c r="P186">
        <f t="shared" si="6"/>
        <v>1996</v>
      </c>
      <c r="Q186" t="str">
        <f t="shared" si="7"/>
        <v>Winter1996</v>
      </c>
      <c r="R186">
        <v>185</v>
      </c>
    </row>
    <row r="187" spans="15:18">
      <c r="O187" t="s">
        <v>24</v>
      </c>
      <c r="P187">
        <f t="shared" si="6"/>
        <v>1996</v>
      </c>
      <c r="Q187" t="str">
        <f t="shared" si="7"/>
        <v>Spring1996</v>
      </c>
      <c r="R187">
        <v>186</v>
      </c>
    </row>
    <row r="188" spans="15:18">
      <c r="O188" t="s">
        <v>25</v>
      </c>
      <c r="P188">
        <f t="shared" si="6"/>
        <v>1996</v>
      </c>
      <c r="Q188" t="str">
        <f t="shared" si="7"/>
        <v>Summer1996</v>
      </c>
      <c r="R188">
        <v>187</v>
      </c>
    </row>
    <row r="189" spans="15:18">
      <c r="O189" s="1" t="s">
        <v>22</v>
      </c>
      <c r="P189">
        <f t="shared" si="6"/>
        <v>1996</v>
      </c>
      <c r="Q189" t="str">
        <f t="shared" si="7"/>
        <v>Fall1996</v>
      </c>
      <c r="R189">
        <v>188</v>
      </c>
    </row>
    <row r="190" spans="15:18">
      <c r="O190" t="s">
        <v>23</v>
      </c>
      <c r="P190">
        <f t="shared" si="6"/>
        <v>1997</v>
      </c>
      <c r="Q190" t="str">
        <f t="shared" si="7"/>
        <v>Winter1997</v>
      </c>
      <c r="R190">
        <v>189</v>
      </c>
    </row>
    <row r="191" spans="15:18">
      <c r="O191" t="s">
        <v>24</v>
      </c>
      <c r="P191">
        <f t="shared" si="6"/>
        <v>1997</v>
      </c>
      <c r="Q191" t="str">
        <f t="shared" si="7"/>
        <v>Spring1997</v>
      </c>
      <c r="R191">
        <v>190</v>
      </c>
    </row>
    <row r="192" spans="15:18">
      <c r="O192" t="s">
        <v>37</v>
      </c>
      <c r="P192">
        <f t="shared" si="6"/>
        <v>1997</v>
      </c>
      <c r="Q192" t="str">
        <f t="shared" si="7"/>
        <v>Summer 1997</v>
      </c>
      <c r="R192">
        <v>191</v>
      </c>
    </row>
    <row r="193" spans="15:18">
      <c r="O193" s="1" t="s">
        <v>36</v>
      </c>
      <c r="P193">
        <f t="shared" si="6"/>
        <v>1997</v>
      </c>
      <c r="Q193" t="str">
        <f t="shared" si="7"/>
        <v>Fall 1997</v>
      </c>
      <c r="R193">
        <v>192</v>
      </c>
    </row>
    <row r="194" spans="15:18">
      <c r="O194" t="s">
        <v>23</v>
      </c>
      <c r="P194">
        <f t="shared" si="6"/>
        <v>1998</v>
      </c>
      <c r="Q194" t="str">
        <f t="shared" si="7"/>
        <v>Winter1998</v>
      </c>
      <c r="R194">
        <v>193</v>
      </c>
    </row>
    <row r="195" spans="15:18">
      <c r="O195" t="s">
        <v>24</v>
      </c>
      <c r="P195">
        <f t="shared" ref="P195:P258" si="8">INT((ROW(P194)-1)/4)+1950</f>
        <v>1998</v>
      </c>
      <c r="Q195" t="str">
        <f t="shared" si="7"/>
        <v>Spring1998</v>
      </c>
      <c r="R195">
        <v>194</v>
      </c>
    </row>
    <row r="196" spans="15:18">
      <c r="O196" t="s">
        <v>25</v>
      </c>
      <c r="P196">
        <f t="shared" si="8"/>
        <v>1998</v>
      </c>
      <c r="Q196" t="str">
        <f t="shared" si="7"/>
        <v>Summer1998</v>
      </c>
      <c r="R196">
        <v>195</v>
      </c>
    </row>
    <row r="197" spans="15:18">
      <c r="O197" s="1" t="s">
        <v>22</v>
      </c>
      <c r="P197">
        <f t="shared" si="8"/>
        <v>1998</v>
      </c>
      <c r="Q197" t="str">
        <f t="shared" si="7"/>
        <v>Fall1998</v>
      </c>
      <c r="R197">
        <v>196</v>
      </c>
    </row>
    <row r="198" spans="15:18">
      <c r="O198" t="s">
        <v>23</v>
      </c>
      <c r="P198">
        <f t="shared" si="8"/>
        <v>1999</v>
      </c>
      <c r="Q198" t="str">
        <f t="shared" si="7"/>
        <v>Winter1999</v>
      </c>
      <c r="R198">
        <v>197</v>
      </c>
    </row>
    <row r="199" spans="15:18">
      <c r="O199" t="s">
        <v>24</v>
      </c>
      <c r="P199">
        <f t="shared" si="8"/>
        <v>1999</v>
      </c>
      <c r="Q199" t="str">
        <f t="shared" si="7"/>
        <v>Spring1999</v>
      </c>
      <c r="R199">
        <v>198</v>
      </c>
    </row>
    <row r="200" spans="15:18">
      <c r="O200" t="s">
        <v>25</v>
      </c>
      <c r="P200">
        <f t="shared" si="8"/>
        <v>1999</v>
      </c>
      <c r="Q200" t="str">
        <f t="shared" si="7"/>
        <v>Summer1999</v>
      </c>
      <c r="R200">
        <v>199</v>
      </c>
    </row>
    <row r="201" spans="15:18">
      <c r="O201" s="1" t="s">
        <v>22</v>
      </c>
      <c r="P201">
        <f t="shared" si="8"/>
        <v>1999</v>
      </c>
      <c r="Q201" t="str">
        <f t="shared" si="7"/>
        <v>Fall1999</v>
      </c>
      <c r="R201">
        <v>200</v>
      </c>
    </row>
    <row r="202" spans="15:18">
      <c r="O202" t="s">
        <v>23</v>
      </c>
      <c r="P202">
        <f t="shared" si="8"/>
        <v>2000</v>
      </c>
      <c r="Q202" t="str">
        <f t="shared" si="7"/>
        <v>Winter2000</v>
      </c>
      <c r="R202">
        <v>201</v>
      </c>
    </row>
    <row r="203" spans="15:18">
      <c r="O203" t="s">
        <v>24</v>
      </c>
      <c r="P203">
        <f t="shared" si="8"/>
        <v>2000</v>
      </c>
      <c r="Q203" t="str">
        <f t="shared" si="7"/>
        <v>Spring2000</v>
      </c>
      <c r="R203">
        <v>202</v>
      </c>
    </row>
    <row r="204" spans="15:18">
      <c r="O204" t="s">
        <v>25</v>
      </c>
      <c r="P204">
        <f t="shared" si="8"/>
        <v>2000</v>
      </c>
      <c r="Q204" t="str">
        <f t="shared" si="7"/>
        <v>Summer2000</v>
      </c>
      <c r="R204">
        <v>203</v>
      </c>
    </row>
    <row r="205" spans="15:18">
      <c r="O205" s="1" t="s">
        <v>22</v>
      </c>
      <c r="P205">
        <f t="shared" si="8"/>
        <v>2000</v>
      </c>
      <c r="Q205" t="str">
        <f t="shared" si="7"/>
        <v>Fall2000</v>
      </c>
      <c r="R205">
        <v>204</v>
      </c>
    </row>
    <row r="206" spans="15:18">
      <c r="O206" t="s">
        <v>23</v>
      </c>
      <c r="P206">
        <f t="shared" si="8"/>
        <v>2001</v>
      </c>
      <c r="Q206" t="str">
        <f t="shared" si="7"/>
        <v>Winter2001</v>
      </c>
      <c r="R206">
        <v>205</v>
      </c>
    </row>
    <row r="207" spans="15:18">
      <c r="O207" t="s">
        <v>24</v>
      </c>
      <c r="P207">
        <f t="shared" si="8"/>
        <v>2001</v>
      </c>
      <c r="Q207" t="str">
        <f t="shared" si="7"/>
        <v>Spring2001</v>
      </c>
      <c r="R207">
        <v>206</v>
      </c>
    </row>
    <row r="208" spans="15:18">
      <c r="O208" t="s">
        <v>25</v>
      </c>
      <c r="P208">
        <f t="shared" si="8"/>
        <v>2001</v>
      </c>
      <c r="Q208" t="str">
        <f t="shared" si="7"/>
        <v>Summer2001</v>
      </c>
      <c r="R208">
        <v>207</v>
      </c>
    </row>
    <row r="209" spans="15:18">
      <c r="O209" s="1" t="s">
        <v>22</v>
      </c>
      <c r="P209">
        <f t="shared" si="8"/>
        <v>2001</v>
      </c>
      <c r="Q209" t="str">
        <f t="shared" si="7"/>
        <v>Fall2001</v>
      </c>
      <c r="R209">
        <v>208</v>
      </c>
    </row>
    <row r="210" spans="15:18">
      <c r="O210" t="s">
        <v>23</v>
      </c>
      <c r="P210">
        <f t="shared" si="8"/>
        <v>2002</v>
      </c>
      <c r="Q210" t="str">
        <f t="shared" si="7"/>
        <v>Winter2002</v>
      </c>
      <c r="R210">
        <v>209</v>
      </c>
    </row>
    <row r="211" spans="15:18">
      <c r="O211" t="s">
        <v>24</v>
      </c>
      <c r="P211">
        <f t="shared" si="8"/>
        <v>2002</v>
      </c>
      <c r="Q211" t="str">
        <f t="shared" si="7"/>
        <v>Spring2002</v>
      </c>
      <c r="R211">
        <v>210</v>
      </c>
    </row>
    <row r="212" spans="15:18">
      <c r="O212" t="s">
        <v>25</v>
      </c>
      <c r="P212">
        <f t="shared" si="8"/>
        <v>2002</v>
      </c>
      <c r="Q212" t="str">
        <f t="shared" si="7"/>
        <v>Summer2002</v>
      </c>
      <c r="R212">
        <v>211</v>
      </c>
    </row>
    <row r="213" spans="15:18">
      <c r="O213" s="1" t="s">
        <v>22</v>
      </c>
      <c r="P213">
        <f t="shared" si="8"/>
        <v>2002</v>
      </c>
      <c r="Q213" t="str">
        <f t="shared" si="7"/>
        <v>Fall2002</v>
      </c>
      <c r="R213">
        <v>212</v>
      </c>
    </row>
    <row r="214" spans="15:18">
      <c r="O214" t="s">
        <v>23</v>
      </c>
      <c r="P214">
        <f t="shared" si="8"/>
        <v>2003</v>
      </c>
      <c r="Q214" t="str">
        <f t="shared" si="7"/>
        <v>Winter2003</v>
      </c>
      <c r="R214">
        <v>213</v>
      </c>
    </row>
    <row r="215" spans="15:18">
      <c r="O215" t="s">
        <v>24</v>
      </c>
      <c r="P215">
        <f t="shared" si="8"/>
        <v>2003</v>
      </c>
      <c r="Q215" t="str">
        <f t="shared" si="7"/>
        <v>Spring2003</v>
      </c>
      <c r="R215">
        <v>214</v>
      </c>
    </row>
    <row r="216" spans="15:18">
      <c r="O216" t="s">
        <v>25</v>
      </c>
      <c r="P216">
        <f t="shared" si="8"/>
        <v>2003</v>
      </c>
      <c r="Q216" t="str">
        <f t="shared" si="7"/>
        <v>Summer2003</v>
      </c>
      <c r="R216">
        <v>215</v>
      </c>
    </row>
    <row r="217" spans="15:18">
      <c r="O217" s="1" t="s">
        <v>22</v>
      </c>
      <c r="P217">
        <f t="shared" si="8"/>
        <v>2003</v>
      </c>
      <c r="Q217" t="str">
        <f t="shared" si="7"/>
        <v>Fall2003</v>
      </c>
      <c r="R217">
        <v>216</v>
      </c>
    </row>
    <row r="218" spans="15:18">
      <c r="O218" t="s">
        <v>23</v>
      </c>
      <c r="P218">
        <f t="shared" si="8"/>
        <v>2004</v>
      </c>
      <c r="Q218" t="str">
        <f t="shared" si="7"/>
        <v>Winter2004</v>
      </c>
      <c r="R218">
        <v>217</v>
      </c>
    </row>
    <row r="219" spans="15:18">
      <c r="O219" t="s">
        <v>24</v>
      </c>
      <c r="P219">
        <f t="shared" si="8"/>
        <v>2004</v>
      </c>
      <c r="Q219" t="str">
        <f t="shared" si="7"/>
        <v>Spring2004</v>
      </c>
      <c r="R219">
        <v>218</v>
      </c>
    </row>
    <row r="220" spans="15:18">
      <c r="O220" t="s">
        <v>25</v>
      </c>
      <c r="P220">
        <f t="shared" si="8"/>
        <v>2004</v>
      </c>
      <c r="Q220" t="str">
        <f t="shared" si="7"/>
        <v>Summer2004</v>
      </c>
      <c r="R220">
        <v>219</v>
      </c>
    </row>
    <row r="221" spans="15:18">
      <c r="O221" s="1" t="s">
        <v>22</v>
      </c>
      <c r="P221">
        <f t="shared" si="8"/>
        <v>2004</v>
      </c>
      <c r="Q221" t="str">
        <f t="shared" si="7"/>
        <v>Fall2004</v>
      </c>
      <c r="R221">
        <v>220</v>
      </c>
    </row>
    <row r="222" spans="15:18">
      <c r="O222" t="s">
        <v>23</v>
      </c>
      <c r="P222">
        <f t="shared" si="8"/>
        <v>2005</v>
      </c>
      <c r="Q222" t="str">
        <f t="shared" si="7"/>
        <v>Winter2005</v>
      </c>
      <c r="R222">
        <v>221</v>
      </c>
    </row>
    <row r="223" spans="15:18">
      <c r="O223" t="s">
        <v>24</v>
      </c>
      <c r="P223">
        <f t="shared" si="8"/>
        <v>2005</v>
      </c>
      <c r="Q223" t="str">
        <f t="shared" si="7"/>
        <v>Spring2005</v>
      </c>
      <c r="R223">
        <v>222</v>
      </c>
    </row>
    <row r="224" spans="15:18">
      <c r="O224" t="s">
        <v>25</v>
      </c>
      <c r="P224">
        <f t="shared" si="8"/>
        <v>2005</v>
      </c>
      <c r="Q224" t="str">
        <f t="shared" si="7"/>
        <v>Summer2005</v>
      </c>
      <c r="R224">
        <v>223</v>
      </c>
    </row>
    <row r="225" spans="15:18">
      <c r="O225" s="1" t="s">
        <v>22</v>
      </c>
      <c r="P225">
        <f t="shared" si="8"/>
        <v>2005</v>
      </c>
      <c r="Q225" t="str">
        <f t="shared" si="7"/>
        <v>Fall2005</v>
      </c>
      <c r="R225">
        <v>224</v>
      </c>
    </row>
    <row r="226" spans="15:18">
      <c r="O226" t="s">
        <v>23</v>
      </c>
      <c r="P226">
        <f t="shared" si="8"/>
        <v>2006</v>
      </c>
      <c r="Q226" t="str">
        <f t="shared" si="7"/>
        <v>Winter2006</v>
      </c>
      <c r="R226">
        <v>225</v>
      </c>
    </row>
    <row r="227" spans="15:18">
      <c r="O227" t="s">
        <v>24</v>
      </c>
      <c r="P227">
        <f t="shared" si="8"/>
        <v>2006</v>
      </c>
      <c r="Q227" t="str">
        <f t="shared" si="7"/>
        <v>Spring2006</v>
      </c>
      <c r="R227">
        <v>226</v>
      </c>
    </row>
    <row r="228" spans="15:18">
      <c r="O228" t="s">
        <v>25</v>
      </c>
      <c r="P228">
        <f t="shared" si="8"/>
        <v>2006</v>
      </c>
      <c r="Q228" t="str">
        <f t="shared" si="7"/>
        <v>Summer2006</v>
      </c>
      <c r="R228">
        <v>227</v>
      </c>
    </row>
    <row r="229" spans="15:18">
      <c r="O229" s="1" t="s">
        <v>22</v>
      </c>
      <c r="P229">
        <f t="shared" si="8"/>
        <v>2006</v>
      </c>
      <c r="Q229" t="str">
        <f t="shared" si="7"/>
        <v>Fall2006</v>
      </c>
      <c r="R229">
        <v>228</v>
      </c>
    </row>
    <row r="230" spans="15:18">
      <c r="O230" t="s">
        <v>23</v>
      </c>
      <c r="P230">
        <f t="shared" si="8"/>
        <v>2007</v>
      </c>
      <c r="Q230" t="str">
        <f t="shared" si="7"/>
        <v>Winter2007</v>
      </c>
      <c r="R230">
        <v>229</v>
      </c>
    </row>
    <row r="231" spans="15:18">
      <c r="O231" t="s">
        <v>24</v>
      </c>
      <c r="P231">
        <f t="shared" si="8"/>
        <v>2007</v>
      </c>
      <c r="Q231" t="str">
        <f t="shared" si="7"/>
        <v>Spring2007</v>
      </c>
      <c r="R231">
        <v>230</v>
      </c>
    </row>
    <row r="232" spans="15:18">
      <c r="O232" t="s">
        <v>25</v>
      </c>
      <c r="P232">
        <f t="shared" si="8"/>
        <v>2007</v>
      </c>
      <c r="Q232" t="str">
        <f t="shared" si="7"/>
        <v>Summer2007</v>
      </c>
      <c r="R232">
        <v>231</v>
      </c>
    </row>
    <row r="233" spans="15:18">
      <c r="O233" s="1" t="s">
        <v>22</v>
      </c>
      <c r="P233">
        <f t="shared" si="8"/>
        <v>2007</v>
      </c>
      <c r="Q233" t="str">
        <f t="shared" si="7"/>
        <v>Fall2007</v>
      </c>
      <c r="R233">
        <v>232</v>
      </c>
    </row>
    <row r="234" spans="15:18">
      <c r="O234" t="s">
        <v>23</v>
      </c>
      <c r="P234">
        <f t="shared" si="8"/>
        <v>2008</v>
      </c>
      <c r="Q234" t="str">
        <f t="shared" si="7"/>
        <v>Winter2008</v>
      </c>
      <c r="R234">
        <v>233</v>
      </c>
    </row>
    <row r="235" spans="15:18">
      <c r="O235" t="s">
        <v>24</v>
      </c>
      <c r="P235">
        <f t="shared" si="8"/>
        <v>2008</v>
      </c>
      <c r="Q235" t="str">
        <f t="shared" si="7"/>
        <v>Spring2008</v>
      </c>
      <c r="R235">
        <v>234</v>
      </c>
    </row>
    <row r="236" spans="15:18">
      <c r="O236" t="s">
        <v>25</v>
      </c>
      <c r="P236">
        <f t="shared" si="8"/>
        <v>2008</v>
      </c>
      <c r="Q236" t="str">
        <f t="shared" si="7"/>
        <v>Summer2008</v>
      </c>
      <c r="R236">
        <v>235</v>
      </c>
    </row>
    <row r="237" spans="15:18">
      <c r="O237" s="1" t="s">
        <v>22</v>
      </c>
      <c r="P237">
        <f t="shared" si="8"/>
        <v>2008</v>
      </c>
      <c r="Q237" t="str">
        <f t="shared" ref="Q237:Q285" si="9">O237&amp;P237</f>
        <v>Fall2008</v>
      </c>
      <c r="R237">
        <v>236</v>
      </c>
    </row>
    <row r="238" spans="15:18">
      <c r="O238" t="s">
        <v>23</v>
      </c>
      <c r="P238">
        <f t="shared" si="8"/>
        <v>2009</v>
      </c>
      <c r="Q238" t="str">
        <f t="shared" si="9"/>
        <v>Winter2009</v>
      </c>
      <c r="R238">
        <v>237</v>
      </c>
    </row>
    <row r="239" spans="15:18">
      <c r="O239" t="s">
        <v>24</v>
      </c>
      <c r="P239">
        <f t="shared" si="8"/>
        <v>2009</v>
      </c>
      <c r="Q239" t="str">
        <f t="shared" si="9"/>
        <v>Spring2009</v>
      </c>
      <c r="R239">
        <v>238</v>
      </c>
    </row>
    <row r="240" spans="15:18">
      <c r="O240" t="s">
        <v>25</v>
      </c>
      <c r="P240">
        <f t="shared" si="8"/>
        <v>2009</v>
      </c>
      <c r="Q240" t="str">
        <f t="shared" si="9"/>
        <v>Summer2009</v>
      </c>
      <c r="R240">
        <v>239</v>
      </c>
    </row>
    <row r="241" spans="15:18">
      <c r="O241" s="1" t="s">
        <v>22</v>
      </c>
      <c r="P241">
        <f t="shared" si="8"/>
        <v>2009</v>
      </c>
      <c r="Q241" t="str">
        <f t="shared" si="9"/>
        <v>Fall2009</v>
      </c>
      <c r="R241">
        <v>240</v>
      </c>
    </row>
    <row r="242" spans="15:18">
      <c r="O242" t="s">
        <v>23</v>
      </c>
      <c r="P242">
        <f t="shared" si="8"/>
        <v>2010</v>
      </c>
      <c r="Q242" t="str">
        <f t="shared" si="9"/>
        <v>Winter2010</v>
      </c>
      <c r="R242">
        <v>241</v>
      </c>
    </row>
    <row r="243" spans="15:18">
      <c r="O243" t="s">
        <v>24</v>
      </c>
      <c r="P243">
        <f t="shared" si="8"/>
        <v>2010</v>
      </c>
      <c r="Q243" t="str">
        <f t="shared" si="9"/>
        <v>Spring2010</v>
      </c>
      <c r="R243">
        <v>242</v>
      </c>
    </row>
    <row r="244" spans="15:18">
      <c r="O244" t="s">
        <v>25</v>
      </c>
      <c r="P244">
        <f t="shared" si="8"/>
        <v>2010</v>
      </c>
      <c r="Q244" t="str">
        <f t="shared" si="9"/>
        <v>Summer2010</v>
      </c>
      <c r="R244">
        <v>243</v>
      </c>
    </row>
    <row r="245" spans="15:18">
      <c r="O245" s="1" t="s">
        <v>22</v>
      </c>
      <c r="P245">
        <f t="shared" si="8"/>
        <v>2010</v>
      </c>
      <c r="Q245" t="str">
        <f t="shared" si="9"/>
        <v>Fall2010</v>
      </c>
      <c r="R245">
        <v>244</v>
      </c>
    </row>
    <row r="246" spans="15:18">
      <c r="O246" t="s">
        <v>23</v>
      </c>
      <c r="P246">
        <f t="shared" si="8"/>
        <v>2011</v>
      </c>
      <c r="Q246" t="str">
        <f t="shared" si="9"/>
        <v>Winter2011</v>
      </c>
      <c r="R246">
        <v>245</v>
      </c>
    </row>
    <row r="247" spans="15:18">
      <c r="O247" t="s">
        <v>24</v>
      </c>
      <c r="P247">
        <f t="shared" si="8"/>
        <v>2011</v>
      </c>
      <c r="Q247" t="str">
        <f t="shared" si="9"/>
        <v>Spring2011</v>
      </c>
      <c r="R247">
        <v>246</v>
      </c>
    </row>
    <row r="248" spans="15:18">
      <c r="O248" t="s">
        <v>25</v>
      </c>
      <c r="P248">
        <f t="shared" si="8"/>
        <v>2011</v>
      </c>
      <c r="Q248" t="str">
        <f t="shared" si="9"/>
        <v>Summer2011</v>
      </c>
      <c r="R248">
        <v>247</v>
      </c>
    </row>
    <row r="249" spans="15:18">
      <c r="O249" s="1" t="s">
        <v>22</v>
      </c>
      <c r="P249">
        <f t="shared" si="8"/>
        <v>2011</v>
      </c>
      <c r="Q249" t="str">
        <f t="shared" si="9"/>
        <v>Fall2011</v>
      </c>
      <c r="R249">
        <v>248</v>
      </c>
    </row>
    <row r="250" spans="15:18">
      <c r="O250" t="s">
        <v>23</v>
      </c>
      <c r="P250">
        <f t="shared" si="8"/>
        <v>2012</v>
      </c>
      <c r="Q250" t="str">
        <f t="shared" si="9"/>
        <v>Winter2012</v>
      </c>
      <c r="R250">
        <v>249</v>
      </c>
    </row>
    <row r="251" spans="15:18">
      <c r="O251" t="s">
        <v>24</v>
      </c>
      <c r="P251">
        <f t="shared" si="8"/>
        <v>2012</v>
      </c>
      <c r="Q251" t="str">
        <f t="shared" si="9"/>
        <v>Spring2012</v>
      </c>
      <c r="R251">
        <v>250</v>
      </c>
    </row>
    <row r="252" spans="15:18">
      <c r="O252" t="s">
        <v>25</v>
      </c>
      <c r="P252">
        <f t="shared" si="8"/>
        <v>2012</v>
      </c>
      <c r="Q252" t="str">
        <f t="shared" si="9"/>
        <v>Summer2012</v>
      </c>
      <c r="R252">
        <v>251</v>
      </c>
    </row>
    <row r="253" spans="15:18">
      <c r="O253" s="1" t="s">
        <v>22</v>
      </c>
      <c r="P253">
        <f t="shared" si="8"/>
        <v>2012</v>
      </c>
      <c r="Q253" t="str">
        <f t="shared" si="9"/>
        <v>Fall2012</v>
      </c>
      <c r="R253">
        <v>252</v>
      </c>
    </row>
    <row r="254" spans="15:18">
      <c r="O254" t="s">
        <v>23</v>
      </c>
      <c r="P254">
        <f t="shared" si="8"/>
        <v>2013</v>
      </c>
      <c r="Q254" t="str">
        <f t="shared" si="9"/>
        <v>Winter2013</v>
      </c>
      <c r="R254">
        <v>253</v>
      </c>
    </row>
    <row r="255" spans="15:18">
      <c r="O255" t="s">
        <v>24</v>
      </c>
      <c r="P255">
        <f t="shared" si="8"/>
        <v>2013</v>
      </c>
      <c r="Q255" t="str">
        <f t="shared" si="9"/>
        <v>Spring2013</v>
      </c>
      <c r="R255">
        <v>254</v>
      </c>
    </row>
    <row r="256" spans="15:18">
      <c r="O256" t="s">
        <v>25</v>
      </c>
      <c r="P256">
        <f t="shared" si="8"/>
        <v>2013</v>
      </c>
      <c r="Q256" t="str">
        <f t="shared" si="9"/>
        <v>Summer2013</v>
      </c>
      <c r="R256">
        <v>255</v>
      </c>
    </row>
    <row r="257" spans="15:18">
      <c r="O257" s="1" t="s">
        <v>22</v>
      </c>
      <c r="P257">
        <f t="shared" si="8"/>
        <v>2013</v>
      </c>
      <c r="Q257" t="str">
        <f t="shared" si="9"/>
        <v>Fall2013</v>
      </c>
      <c r="R257">
        <v>256</v>
      </c>
    </row>
    <row r="258" spans="15:18">
      <c r="O258" t="s">
        <v>23</v>
      </c>
      <c r="P258">
        <f t="shared" si="8"/>
        <v>2014</v>
      </c>
      <c r="Q258" t="str">
        <f t="shared" si="9"/>
        <v>Winter2014</v>
      </c>
      <c r="R258">
        <v>257</v>
      </c>
    </row>
    <row r="259" spans="15:18">
      <c r="O259" t="s">
        <v>24</v>
      </c>
      <c r="P259">
        <f t="shared" ref="P259:P285" si="10">INT((ROW(P258)-1)/4)+1950</f>
        <v>2014</v>
      </c>
      <c r="Q259" t="str">
        <f t="shared" si="9"/>
        <v>Spring2014</v>
      </c>
      <c r="R259">
        <v>258</v>
      </c>
    </row>
    <row r="260" spans="15:18">
      <c r="O260" t="s">
        <v>25</v>
      </c>
      <c r="P260">
        <f t="shared" si="10"/>
        <v>2014</v>
      </c>
      <c r="Q260" t="str">
        <f t="shared" si="9"/>
        <v>Summer2014</v>
      </c>
      <c r="R260">
        <v>259</v>
      </c>
    </row>
    <row r="261" spans="15:18">
      <c r="O261" s="1" t="s">
        <v>22</v>
      </c>
      <c r="P261">
        <f t="shared" si="10"/>
        <v>2014</v>
      </c>
      <c r="Q261" t="str">
        <f t="shared" si="9"/>
        <v>Fall2014</v>
      </c>
      <c r="R261">
        <v>260</v>
      </c>
    </row>
    <row r="262" spans="15:18">
      <c r="O262" t="s">
        <v>23</v>
      </c>
      <c r="P262">
        <f t="shared" si="10"/>
        <v>2015</v>
      </c>
      <c r="Q262" t="str">
        <f t="shared" si="9"/>
        <v>Winter2015</v>
      </c>
      <c r="R262">
        <v>261</v>
      </c>
    </row>
    <row r="263" spans="15:18">
      <c r="O263" t="s">
        <v>24</v>
      </c>
      <c r="P263">
        <f t="shared" si="10"/>
        <v>2015</v>
      </c>
      <c r="Q263" t="str">
        <f t="shared" si="9"/>
        <v>Spring2015</v>
      </c>
      <c r="R263">
        <v>262</v>
      </c>
    </row>
    <row r="264" spans="15:18">
      <c r="O264" t="s">
        <v>25</v>
      </c>
      <c r="P264">
        <f t="shared" si="10"/>
        <v>2015</v>
      </c>
      <c r="Q264" t="str">
        <f t="shared" si="9"/>
        <v>Summer2015</v>
      </c>
      <c r="R264">
        <v>263</v>
      </c>
    </row>
    <row r="265" spans="15:18">
      <c r="O265" s="1" t="s">
        <v>22</v>
      </c>
      <c r="P265">
        <f t="shared" si="10"/>
        <v>2015</v>
      </c>
      <c r="Q265" t="str">
        <f t="shared" si="9"/>
        <v>Fall2015</v>
      </c>
      <c r="R265">
        <v>264</v>
      </c>
    </row>
    <row r="266" spans="15:18">
      <c r="O266" t="s">
        <v>23</v>
      </c>
      <c r="P266">
        <f t="shared" si="10"/>
        <v>2016</v>
      </c>
      <c r="Q266" t="str">
        <f t="shared" si="9"/>
        <v>Winter2016</v>
      </c>
      <c r="R266">
        <v>265</v>
      </c>
    </row>
    <row r="267" spans="15:18">
      <c r="O267" t="s">
        <v>24</v>
      </c>
      <c r="P267">
        <f t="shared" si="10"/>
        <v>2016</v>
      </c>
      <c r="Q267" t="str">
        <f t="shared" si="9"/>
        <v>Spring2016</v>
      </c>
      <c r="R267">
        <v>266</v>
      </c>
    </row>
    <row r="268" spans="15:18">
      <c r="O268" t="s">
        <v>25</v>
      </c>
      <c r="P268">
        <f t="shared" si="10"/>
        <v>2016</v>
      </c>
      <c r="Q268" t="str">
        <f t="shared" si="9"/>
        <v>Summer2016</v>
      </c>
      <c r="R268">
        <v>267</v>
      </c>
    </row>
    <row r="269" spans="15:18">
      <c r="O269" s="1" t="s">
        <v>22</v>
      </c>
      <c r="P269">
        <f t="shared" si="10"/>
        <v>2016</v>
      </c>
      <c r="Q269" t="str">
        <f t="shared" si="9"/>
        <v>Fall2016</v>
      </c>
      <c r="R269">
        <v>268</v>
      </c>
    </row>
    <row r="270" spans="15:18">
      <c r="O270" t="s">
        <v>23</v>
      </c>
      <c r="P270">
        <f t="shared" si="10"/>
        <v>2017</v>
      </c>
      <c r="Q270" t="str">
        <f t="shared" si="9"/>
        <v>Winter2017</v>
      </c>
      <c r="R270">
        <v>269</v>
      </c>
    </row>
    <row r="271" spans="15:18">
      <c r="O271" t="s">
        <v>24</v>
      </c>
      <c r="P271">
        <f t="shared" si="10"/>
        <v>2017</v>
      </c>
      <c r="Q271" t="str">
        <f t="shared" si="9"/>
        <v>Spring2017</v>
      </c>
      <c r="R271">
        <v>270</v>
      </c>
    </row>
    <row r="272" spans="15:18">
      <c r="O272" t="s">
        <v>25</v>
      </c>
      <c r="P272">
        <f t="shared" si="10"/>
        <v>2017</v>
      </c>
      <c r="Q272" t="str">
        <f t="shared" si="9"/>
        <v>Summer2017</v>
      </c>
      <c r="R272">
        <v>271</v>
      </c>
    </row>
    <row r="273" spans="15:18">
      <c r="O273" s="1" t="s">
        <v>22</v>
      </c>
      <c r="P273">
        <f t="shared" si="10"/>
        <v>2017</v>
      </c>
      <c r="Q273" t="str">
        <f t="shared" si="9"/>
        <v>Fall2017</v>
      </c>
      <c r="R273">
        <v>272</v>
      </c>
    </row>
    <row r="274" spans="15:18">
      <c r="O274" t="s">
        <v>23</v>
      </c>
      <c r="P274">
        <f t="shared" si="10"/>
        <v>2018</v>
      </c>
      <c r="Q274" t="str">
        <f t="shared" si="9"/>
        <v>Winter2018</v>
      </c>
      <c r="R274">
        <v>273</v>
      </c>
    </row>
    <row r="275" spans="15:18">
      <c r="O275" t="s">
        <v>24</v>
      </c>
      <c r="P275">
        <f t="shared" si="10"/>
        <v>2018</v>
      </c>
      <c r="Q275" t="str">
        <f t="shared" si="9"/>
        <v>Spring2018</v>
      </c>
      <c r="R275">
        <v>274</v>
      </c>
    </row>
    <row r="276" spans="15:18">
      <c r="O276" t="s">
        <v>25</v>
      </c>
      <c r="P276">
        <f t="shared" si="10"/>
        <v>2018</v>
      </c>
      <c r="Q276" t="str">
        <f t="shared" si="9"/>
        <v>Summer2018</v>
      </c>
      <c r="R276">
        <v>275</v>
      </c>
    </row>
    <row r="277" spans="15:18">
      <c r="O277" s="1" t="s">
        <v>22</v>
      </c>
      <c r="P277">
        <f t="shared" si="10"/>
        <v>2018</v>
      </c>
      <c r="Q277" t="str">
        <f t="shared" si="9"/>
        <v>Fall2018</v>
      </c>
      <c r="R277">
        <v>276</v>
      </c>
    </row>
    <row r="278" spans="15:18">
      <c r="O278" t="s">
        <v>23</v>
      </c>
      <c r="P278">
        <f t="shared" si="10"/>
        <v>2019</v>
      </c>
      <c r="Q278" t="str">
        <f t="shared" si="9"/>
        <v>Winter2019</v>
      </c>
      <c r="R278">
        <v>277</v>
      </c>
    </row>
    <row r="279" spans="15:18">
      <c r="O279" t="s">
        <v>24</v>
      </c>
      <c r="P279">
        <f t="shared" si="10"/>
        <v>2019</v>
      </c>
      <c r="Q279" t="str">
        <f t="shared" si="9"/>
        <v>Spring2019</v>
      </c>
      <c r="R279">
        <v>278</v>
      </c>
    </row>
    <row r="280" spans="15:18">
      <c r="O280" t="s">
        <v>25</v>
      </c>
      <c r="P280">
        <f t="shared" si="10"/>
        <v>2019</v>
      </c>
      <c r="Q280" t="str">
        <f t="shared" si="9"/>
        <v>Summer2019</v>
      </c>
      <c r="R280">
        <v>279</v>
      </c>
    </row>
    <row r="281" spans="15:18">
      <c r="O281" s="1" t="s">
        <v>22</v>
      </c>
      <c r="P281">
        <f t="shared" si="10"/>
        <v>2019</v>
      </c>
      <c r="Q281" t="str">
        <f t="shared" si="9"/>
        <v>Fall2019</v>
      </c>
      <c r="R281">
        <v>280</v>
      </c>
    </row>
    <row r="282" spans="15:18">
      <c r="O282" t="s">
        <v>23</v>
      </c>
      <c r="P282">
        <f t="shared" si="10"/>
        <v>2020</v>
      </c>
      <c r="Q282" t="str">
        <f t="shared" si="9"/>
        <v>Winter2020</v>
      </c>
      <c r="R282">
        <v>281</v>
      </c>
    </row>
    <row r="283" spans="15:18">
      <c r="O283" t="s">
        <v>24</v>
      </c>
      <c r="P283">
        <f t="shared" si="10"/>
        <v>2020</v>
      </c>
      <c r="Q283" t="str">
        <f t="shared" si="9"/>
        <v>Spring2020</v>
      </c>
      <c r="R283">
        <v>282</v>
      </c>
    </row>
    <row r="284" spans="15:18">
      <c r="O284" t="s">
        <v>25</v>
      </c>
      <c r="P284">
        <f t="shared" si="10"/>
        <v>2020</v>
      </c>
      <c r="Q284" t="str">
        <f t="shared" si="9"/>
        <v>Summer2020</v>
      </c>
      <c r="R284">
        <v>283</v>
      </c>
    </row>
    <row r="285" spans="15:18">
      <c r="O285" s="1" t="s">
        <v>22</v>
      </c>
      <c r="P285">
        <f t="shared" si="10"/>
        <v>2020</v>
      </c>
      <c r="Q285" t="str">
        <f t="shared" si="9"/>
        <v>Fall2020</v>
      </c>
      <c r="R285">
        <v>284</v>
      </c>
    </row>
    <row r="289" spans="15:15">
      <c r="O289" s="1"/>
    </row>
    <row r="293" spans="15:15">
      <c r="O293" s="1"/>
    </row>
  </sheetData>
  <sheetProtection algorithmName="SHA-512" hashValue="5+JxvbzCtr1OUp9tnV9P2JWlSiYYNl3FK9oPZlJBxtIITsRfUmpCIQMSdTCLgAHQ9YyQqzeW1HjGrP5I7Z4FiA==" saltValue="SnU/2l4Kl0by+cMbjbBHnw==" spinCount="100000" sheet="1" selectLockedCells="1"/>
  <mergeCells count="6">
    <mergeCell ref="I1:J1"/>
    <mergeCell ref="K1:L1"/>
    <mergeCell ref="A1:B1"/>
    <mergeCell ref="C1:D1"/>
    <mergeCell ref="E1:F1"/>
    <mergeCell ref="G1:H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m e U T J l 1 A l W n A A A A + A A A A B I A H A B D b 2 5 m a W c v U G F j a 2 F n Z S 5 4 b W w g o h g A K K A U A A A A A A A A A A A A A A A A A A A A A A A A A A A A h Y 9 N D o I w G E S v Q r q n P x i U k I + y c C u J C d G 4 b W q F R i i G F s v d X H g k r y C J o u 5 c z u R N 8 u Z x u 0 M + t k 1 w V b 3 V n c k Q w x Q F y s j u q E 2 V o c G d w g T l H L Z C n k W l g g k 2 N h 2 t z l D t 3 C U l x H u P / Q J 3 f U U i S h k 5 F J t S 1 q o V o T b W C S M V + q y O / 1 e I w / 4 l w y M c r 3 B M l w l m C Q M y 1 1 B o 8 0 W i y R h T I D 8 l r I f G D b 3 i y o S 7 E s g c g b x f 8 C d Q S w M E F A A C A A g A R m e U 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Z n l E w o i k e 4 D g A A A B E A A A A T A B w A R m 9 y b X V s Y X M v U 2 V j d G l v b j E u b S C i G A A o o B Q A A A A A A A A A A A A A A A A A A A A A A A A A A A A r T k 0 u y c z P U w i G 0 I b W A F B L A Q I t A B Q A A g A I A E Z n l E y Z d Q J V p w A A A P g A A A A S A A A A A A A A A A A A A A A A A A A A A A B D b 2 5 m a W c v U G F j a 2 F n Z S 5 4 b W x Q S w E C L Q A U A A I A C A B G Z 5 R M D 8 r p q 6 Q A A A D p A A A A E w A A A A A A A A A A A A A A A A D z A A A A W 0 N v b n R l b n R f V H l w Z X N d L n h t b F B L A Q I t A B Q A A g A I A E Z n l E 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6 y u q p 3 5 p v R 4 v M O 9 J i t s 5 z A A A A A A I A A A A A A A N m A A D A A A A A E A A A A O f v 0 k P 8 o 3 S d S Q W 7 6 r I r / T A A A A A A B I A A A K A A A A A Q A A A A W X v g Y 5 K F y R X u n v b x 3 t G E c 1 A A A A C B U p J F o d 0 8 u 9 m v 1 Q f Q 3 2 7 k c K d s u 3 C a O 8 A D f z 0 l E Q / x x R Z E W x b N C Q p t S E 0 F k N P Q 7 X F s r R U d s N + a 7 o p L S i 2 R 8 c M Q f w B J + x m q Q 0 x 0 p C A d u 2 v Z C R Q A A A C F J q T T J U L y v o C + G Q B P L g 2 Q a 9 a 5 9 Q = = < / D a t a M a s h u p > 
</file>

<file path=customXml/itemProps1.xml><?xml version="1.0" encoding="utf-8"?>
<ds:datastoreItem xmlns:ds="http://schemas.openxmlformats.org/officeDocument/2006/customXml" ds:itemID="{96FC7308-F0C8-4BAF-9D4A-B3A86B4BC1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GPA Template</vt:lpstr>
      <vt:lpstr>Grades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Salvas</dc:creator>
  <cp:lastModifiedBy>Katherine Wedgewood</cp:lastModifiedBy>
  <dcterms:created xsi:type="dcterms:W3CDTF">2018-03-28T17:05:56Z</dcterms:created>
  <dcterms:modified xsi:type="dcterms:W3CDTF">2021-06-29T15:42:40Z</dcterms:modified>
</cp:coreProperties>
</file>